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ttings" sheetId="1" state="visible" r:id="rId3"/>
    <sheet name="Assets" sheetId="2" state="visible" r:id="rId4"/>
    <sheet name="Deductions" sheetId="3" state="visible" r:id="rId5"/>
    <sheet name="Calculation" sheetId="4" state="visible" r:id="rId6"/>
    <sheet name="Zakat al-Fitr" sheetId="5" state="visible" r:id="rId7"/>
    <sheet name="School Comparison" sheetId="6" state="visible" r:id="rId8"/>
    <sheet name="Reference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<sst xmlns="http://schemas.openxmlformats.org/spreadsheetml/2006/main" count="333" uniqueCount="286">
  <si>
    <t xml:space="preserve">ZAKAT CALCULATOR — India Edition (₹)</t>
  </si>
  <si>
    <t xml:space="preserve">Cross-school reference · Localized for Indian Muslims · All values in INR (₹)</t>
  </si>
  <si>
    <t xml:space="preserve">YOUR SETTINGS</t>
  </si>
  <si>
    <t xml:space="preserve">Select Your School of Fiqh:</t>
  </si>
  <si>
    <t xml:space="preserve">Hanafi</t>
  </si>
  <si>
    <t xml:space="preserve">← Most Indian Muslims: Hanafi</t>
  </si>
  <si>
    <t xml:space="preserve">Nisab Standard (Sunni):</t>
  </si>
  <si>
    <t xml:space="preserve">87.48g / 612.36g</t>
  </si>
  <si>
    <t xml:space="preserve">← 87.48g standard in Indian Hanafi texts</t>
  </si>
  <si>
    <t xml:space="preserve">Your Zakat Date:</t>
  </si>
  <si>
    <t xml:space="preserve">Enter your date here</t>
  </si>
  <si>
    <t xml:space="preserve">← Lunar year anniversary or Ramadan</t>
  </si>
  <si>
    <t xml:space="preserve">CURRENT METAL PRICES (INR)</t>
  </si>
  <si>
    <t xml:space="preserve">Gold Price per Gram — 24K (₹):</t>
  </si>
  <si>
    <t xml:space="preserve">← IBJA rate: ibja.co or goodreturns.in</t>
  </si>
  <si>
    <t xml:space="preserve">Gold Price per Gram — 22K (₹):</t>
  </si>
  <si>
    <t xml:space="preserve">← For 22K jewelry valuation</t>
  </si>
  <si>
    <t xml:space="preserve">Silver Price per Gram (₹):</t>
  </si>
  <si>
    <t xml:space="preserve">← IBJA silver rate</t>
  </si>
  <si>
    <t xml:space="preserve">CALCULATED NISAB VALUES (₹)</t>
  </si>
  <si>
    <t xml:space="preserve">Gold Nisab (₹):</t>
  </si>
  <si>
    <t xml:space="preserve">Silver Nisab (₹):</t>
  </si>
  <si>
    <t xml:space="preserve">Active Nisab Threshold (₹):</t>
  </si>
  <si>
    <t xml:space="preserve">← Lower of gold/silver (cautious)</t>
  </si>
  <si>
    <t xml:space="preserve">INDIA-SPECIFIC NOTES</t>
  </si>
  <si>
    <t xml:space="preserve">Hanafi (majority India):</t>
  </si>
  <si>
    <t xml:space="preserve">Jewelry IS zakatable. Debts deductible. 87.48g/612.36g per Deoband/Darul Ifta. Gold+silver combined.</t>
  </si>
  <si>
    <t xml:space="preserve">Shafi'i (Kerala/Malabar):</t>
  </si>
  <si>
    <t xml:space="preserve">Jewelry EXEMPT. Debts NOT deducted. Separate gold/silver. Distribute to all 8 asnaf.</t>
  </si>
  <si>
    <t xml:space="preserve">Ja'fari (Lucknow/Mumbai):</t>
  </si>
  <si>
    <t xml:space="preserve">Nisab 69.12g (lower!). Only 9 items obligatory. Khums 20% on surplus separately. Consult marja'.</t>
  </si>
  <si>
    <t xml:space="preserve">Tax:</t>
  </si>
  <si>
    <t xml:space="preserve">Zakat NOT deductible under Sec 80G IT Act. No zakat-tax offset in Indian law. Separate obligations.</t>
  </si>
  <si>
    <t xml:space="preserve">Gold:</t>
  </si>
  <si>
    <t xml:space="preserve">Use hallmark purity. 22K: weight × 22/24 for pure equivalent. Check IBJA for live rates.</t>
  </si>
  <si>
    <t xml:space="preserve">Institutions:</t>
  </si>
  <si>
    <t xml:space="preserve">Zakat Foundation of India, Jamaat-e-Islami Baitul Maal, AIMPLB guidelines, local masjid committees.</t>
  </si>
  <si>
    <t xml:space="preserve">ZAKATABLE ASSETS — Enter Values in ₹</t>
  </si>
  <si>
    <t xml:space="preserve">Blue cells = your inputs. All values on your zakat date.</t>
  </si>
  <si>
    <t xml:space="preserve">CASH &amp; BANK DEPOSITS</t>
  </si>
  <si>
    <t xml:space="preserve">Amount (₹)</t>
  </si>
  <si>
    <t xml:space="preserve">Notes / Guidance</t>
  </si>
  <si>
    <t xml:space="preserve">Cash at home / office</t>
  </si>
  <si>
    <t xml:space="preserve">Physical currency</t>
  </si>
  <si>
    <t xml:space="preserve">Savings account(s) — all banks combined</t>
  </si>
  <si>
    <t xml:space="preserve">SBI, HDFC, ICICI, Kotak, etc.</t>
  </si>
  <si>
    <t xml:space="preserve">Current account(s)</t>
  </si>
  <si>
    <t xml:space="preserve">Business / personal</t>
  </si>
  <si>
    <t xml:space="preserve">Fixed Deposits (FDs) — accessible</t>
  </si>
  <si>
    <t xml:space="preserve">Principal value. Interest is haram — dispose separately.</t>
  </si>
  <si>
    <t xml:space="preserve">Recurring Deposits (RDs)</t>
  </si>
  <si>
    <t xml:space="preserve">Current accumulated value</t>
  </si>
  <si>
    <t xml:space="preserve">Post Office savings / NSC / KVP</t>
  </si>
  <si>
    <t xml:space="preserve">National Savings, Kisan Vikas Patra</t>
  </si>
  <si>
    <t xml:space="preserve">Money owed TO you (recoverable loans)</t>
  </si>
  <si>
    <t xml:space="preserve">Personal loans given, salary arrears, refunds</t>
  </si>
  <si>
    <t xml:space="preserve">Pending insurance maturity / claims</t>
  </si>
  <si>
    <t xml:space="preserve">If receivable and certain</t>
  </si>
  <si>
    <t xml:space="preserve">GOLD &amp; SILVER (weigh accurately)</t>
  </si>
  <si>
    <t xml:space="preserve">Gold jewelry — worn/personal (₹ value)</t>
  </si>
  <si>
    <t xml:space="preserve">Hanafi: ZAKATABLE. Others: EXEMPT. Use 22K rate for 22K.</t>
  </si>
  <si>
    <t xml:space="preserve">Gold jewelry — stored/unworn (₹ value)</t>
  </si>
  <si>
    <t xml:space="preserve">Zakatable across all Sunni schools</t>
  </si>
  <si>
    <t xml:space="preserve">Gold coins / bars / biscuits / digital gold</t>
  </si>
  <si>
    <t xml:space="preserve">Investment gold — always zakatable. Use 24K rate.</t>
  </si>
  <si>
    <t xml:space="preserve">Silver jewelry — worn/personal (₹ value)</t>
  </si>
  <si>
    <t xml:space="preserve">Same rules as gold jewelry</t>
  </si>
  <si>
    <t xml:space="preserve">Silver utensils / coins / items (₹ value)</t>
  </si>
  <si>
    <t xml:space="preserve">Silver items above nisab — zakatable</t>
  </si>
  <si>
    <t xml:space="preserve">BUSINESS ASSETS</t>
  </si>
  <si>
    <t xml:space="preserve">Shop inventory / stock (market value)</t>
  </si>
  <si>
    <t xml:space="preserve">At current selling price, not cost</t>
  </si>
  <si>
    <t xml:space="preserve">Business bank balance(s)</t>
  </si>
  <si>
    <t xml:space="preserve">Firm / proprietorship / partnership</t>
  </si>
  <si>
    <t xml:space="preserve">Trade receivables / sundry debtors</t>
  </si>
  <si>
    <t xml:space="preserve">Invoices due. Include GST receivable if applicable.</t>
  </si>
  <si>
    <t xml:space="preserve">Raw materials for production</t>
  </si>
  <si>
    <t xml:space="preserve">If for manufacturing and sale</t>
  </si>
  <si>
    <t xml:space="preserve">Work-in-progress (market value)</t>
  </si>
  <si>
    <t xml:space="preserve">Partially completed goods</t>
  </si>
  <si>
    <t xml:space="preserve">INVESTMENTS (Indian instruments)</t>
  </si>
  <si>
    <t xml:space="preserve">Equity shares — long-term (NSE/BSE)</t>
  </si>
  <si>
    <t xml:space="preserve">25-30% of market value. Check Zerodha/Groww/Kite.</t>
  </si>
  <si>
    <t xml:space="preserve">Equity shares — trading / F&amp;O</t>
  </si>
  <si>
    <t xml:space="preserve">FULL market value — trade goods</t>
  </si>
  <si>
    <t xml:space="preserve">Equity mutual funds (long-term)</t>
  </si>
  <si>
    <t xml:space="preserve">25-30% of NAV. Check AMC / MFCentral.</t>
  </si>
  <si>
    <t xml:space="preserve">Equity mutual funds (trading/liquid)</t>
  </si>
  <si>
    <t xml:space="preserve">Full NAV value</t>
  </si>
  <si>
    <t xml:space="preserve">Debt mutual funds / liquid funds</t>
  </si>
  <si>
    <t xml:space="preserve">Full value — receivable-type assets</t>
  </si>
  <si>
    <t xml:space="preserve">Sovereign Gold Bonds (SGB)</t>
  </si>
  <si>
    <t xml:space="preserve">Current market value on NSE/BSE</t>
  </si>
  <si>
    <t xml:space="preserve">Digital Gold (PhonePe/Paytm/Google Pay)</t>
  </si>
  <si>
    <t xml:space="preserve">Current value on platform</t>
  </si>
  <si>
    <t xml:space="preserve">Cryptocurrency holdings</t>
  </si>
  <si>
    <t xml:space="preserve">Full market value in ₹ on zakat date</t>
  </si>
  <si>
    <t xml:space="preserve">NPS — Tier II (accessible)</t>
  </si>
  <si>
    <t xml:space="preserve">Current value — Tier II is accessible</t>
  </si>
  <si>
    <t xml:space="preserve">ULIPs — surrender value</t>
  </si>
  <si>
    <t xml:space="preserve">If accessible</t>
  </si>
  <si>
    <t xml:space="preserve">Other (P2P, REITs income, InvITs, etc.)</t>
  </si>
  <si>
    <t xml:space="preserve">Rental income from REITs; P2P receivables</t>
  </si>
  <si>
    <t xml:space="preserve">RENTAL / PROPERTY INCOME</t>
  </si>
  <si>
    <t xml:space="preserve">Net rental income (accumulated this year)</t>
  </si>
  <si>
    <t xml:space="preserve">Rent − maintenance − property tax − society charges. NOT property value.</t>
  </si>
  <si>
    <t xml:space="preserve">Agricultural land lease income</t>
  </si>
  <si>
    <t xml:space="preserve">If you lease out farmland</t>
  </si>
  <si>
    <t xml:space="preserve">PROVIDENT FUNDS / RETIREMENT</t>
  </si>
  <si>
    <t xml:space="preserve">EPF — employee contribution (accessible)</t>
  </si>
  <si>
    <t xml:space="preserve">Your contribution. Employer: only if vested.</t>
  </si>
  <si>
    <t xml:space="preserve">PPF balance (accessible portion)</t>
  </si>
  <si>
    <t xml:space="preserve">Post-maturity or partial withdrawal amount</t>
  </si>
  <si>
    <t xml:space="preserve">NPS Tier I (post-penalty: Balance × 60%)</t>
  </si>
  <si>
    <t xml:space="preserve">Only 60% withdrawable. Enter ₹0 if deferred view.</t>
  </si>
  <si>
    <t xml:space="preserve">Gratuity receivable</t>
  </si>
  <si>
    <t xml:space="preserve">Only if 5+ years completed and receivable</t>
  </si>
  <si>
    <t xml:space="preserve">Superannuation (accessible)</t>
  </si>
  <si>
    <t xml:space="preserve">If transferable</t>
  </si>
  <si>
    <t xml:space="preserve">AGRICULTURAL PRODUCE (farmers)</t>
  </si>
  <si>
    <t xml:space="preserve">Kharif/Rabi harvest — rain-fed (₹ value)</t>
  </si>
  <si>
    <t xml:space="preserve">At MSP or mandi rate. Zakat: 10%.</t>
  </si>
  <si>
    <t xml:space="preserve">Kharif/Rabi harvest — irrigated (₹ value)</t>
  </si>
  <si>
    <t xml:space="preserve">Borewell/canal/drip. Zakat: 5%.</t>
  </si>
  <si>
    <t xml:space="preserve">Fruit/orchard harvest (₹ value)</t>
  </si>
  <si>
    <t xml:space="preserve">Mangoes, dates, grapes. Rate per irrigation.</t>
  </si>
  <si>
    <t xml:space="preserve">LIVESTOCK (count only, not value)</t>
  </si>
  <si>
    <t xml:space="preserve">Free-grazing sheep/goats (COUNT)</t>
  </si>
  <si>
    <t xml:space="preserve">40-120 = 1 animal due. Per schedule.</t>
  </si>
  <si>
    <t xml:space="preserve">Free-grazing cattle/buffalo (COUNT)</t>
  </si>
  <si>
    <t xml:space="preserve">30-39 = 1 tabi'. 40-59 = 1 musinnah.</t>
  </si>
  <si>
    <t xml:space="preserve">Free-grazing camels (COUNT)</t>
  </si>
  <si>
    <t xml:space="preserve">Per Abu Bakr's letter schedule.</t>
  </si>
  <si>
    <t xml:space="preserve">TOTAL ZAKATABLE ASSETS (₹)</t>
  </si>
  <si>
    <t xml:space="preserve">DEDUCTIONS — Debts &amp; Liabilities (₹)</t>
  </si>
  <si>
    <t xml:space="preserve">Shafi'i: deductions NOT applied. Maliki: only on hidden wealth (cash/gold).</t>
  </si>
  <si>
    <t xml:space="preserve">SHORT-TERM DEBTS (due within 12 months)</t>
  </si>
  <si>
    <t xml:space="preserve">Notes</t>
  </si>
  <si>
    <t xml:space="preserve">Credit card outstanding (all cards)</t>
  </si>
  <si>
    <t xml:space="preserve">Total balance on zakat date</t>
  </si>
  <si>
    <t xml:space="preserve">Personal loan EMIs (next 12 months)</t>
  </si>
  <si>
    <t xml:space="preserve">12 months' installments</t>
  </si>
  <si>
    <t xml:space="preserve">Rent / society maintenance due</t>
  </si>
  <si>
    <t xml:space="preserve">Currently owed</t>
  </si>
  <si>
    <t xml:space="preserve">Utility bills outstanding</t>
  </si>
  <si>
    <t xml:space="preserve">Electricity, water, gas, broadband</t>
  </si>
  <si>
    <t xml:space="preserve">Medical bills unpaid</t>
  </si>
  <si>
    <t xml:space="preserve">Hospital / doctor</t>
  </si>
  <si>
    <t xml:space="preserve">Income tax / advance tax due</t>
  </si>
  <si>
    <t xml:space="preserve">Self-assessment, advance tax</t>
  </si>
  <si>
    <t xml:space="preserve">GST liability (business)</t>
  </si>
  <si>
    <t xml:space="preserve">GST payable to government</t>
  </si>
  <si>
    <t xml:space="preserve">Business creditors / suppliers</t>
  </si>
  <si>
    <t xml:space="preserve">Money owed to vendors</t>
  </si>
  <si>
    <t xml:space="preserve">Mahr (Mehr) due to wife</t>
  </si>
  <si>
    <t xml:space="preserve">If deferred and currently demandable</t>
  </si>
  <si>
    <t xml:space="preserve">Other short-term debts</t>
  </si>
  <si>
    <t xml:space="preserve">Any other debts due within 12 months</t>
  </si>
  <si>
    <t xml:space="preserve">LONG-TERM — THIS YEAR'S INSTALLMENT ONLY</t>
  </si>
  <si>
    <t xml:space="preserve">Home loan EMI × 12 months</t>
  </si>
  <si>
    <t xml:space="preserve">NOT total outstanding — only next 12 EMIs</t>
  </si>
  <si>
    <t xml:space="preserve">Car loan EMI × 12 months</t>
  </si>
  <si>
    <t xml:space="preserve">Only next 12 EMIs</t>
  </si>
  <si>
    <t xml:space="preserve">Education loan EMI × 12 months</t>
  </si>
  <si>
    <t xml:space="preserve">Only next 12 installments</t>
  </si>
  <si>
    <t xml:space="preserve">Business loan EMI × 12 months</t>
  </si>
  <si>
    <t xml:space="preserve">MUDRA, MSME, term loan — 12 months only</t>
  </si>
  <si>
    <t xml:space="preserve">Gold loan installment (annual)</t>
  </si>
  <si>
    <t xml:space="preserve">This year's portion only</t>
  </si>
  <si>
    <t xml:space="preserve">Other long-term annual portion</t>
  </si>
  <si>
    <t xml:space="preserve">Any other long-term: this year only</t>
  </si>
  <si>
    <t xml:space="preserve">TOTAL DEDUCTIONS (raw)</t>
  </si>
  <si>
    <t xml:space="preserve">SCHOOL-ADJUSTED DEDUCTIONS (₹)</t>
  </si>
  <si>
    <t xml:space="preserve">ZAKAT CALCULATION — Final Results (₹)</t>
  </si>
  <si>
    <t xml:space="preserve">STEP 1: GROSS ZAKATABLE ASSETS</t>
  </si>
  <si>
    <t xml:space="preserve">Total from Assets sheet:</t>
  </si>
  <si>
    <t xml:space="preserve">Less: Jewelry exemption (non-Hanafi):</t>
  </si>
  <si>
    <t xml:space="preserve">Shafi'i/Maliki/Hanbali/Ja'fari: worn jewelry exempt</t>
  </si>
  <si>
    <t xml:space="preserve">Adjusted Gross Assets (₹):</t>
  </si>
  <si>
    <t xml:space="preserve">STEP 2: DEDUCTIONS</t>
  </si>
  <si>
    <t xml:space="preserve">School-adjusted deductions:</t>
  </si>
  <si>
    <t xml:space="preserve">STEP 3: NET ZAKATABLE WEALTH</t>
  </si>
  <si>
    <t xml:space="preserve">Net Zakatable Wealth (₹):</t>
  </si>
  <si>
    <t xml:space="preserve">STEP 4: NISAB CHECK</t>
  </si>
  <si>
    <t xml:space="preserve">Active Nisab (₹):</t>
  </si>
  <si>
    <t xml:space="preserve">Meets nisab?</t>
  </si>
  <si>
    <t xml:space="preserve">STEP 5: ZAKAT DUE ON MONETARY WEALTH</t>
  </si>
  <si>
    <t xml:space="preserve">Rate:</t>
  </si>
  <si>
    <t xml:space="preserve">2.5% (1/40th)</t>
  </si>
  <si>
    <t xml:space="preserve">ZAKAT ON MONETARY WEALTH (₹):</t>
  </si>
  <si>
    <t xml:space="preserve">AGRICULTURAL ZAKAT (separate — no hawl)</t>
  </si>
  <si>
    <t xml:space="preserve">Rain-fed harvest × 10%:</t>
  </si>
  <si>
    <t xml:space="preserve">Irrigated harvest × 5%:</t>
  </si>
  <si>
    <t xml:space="preserve">Fruit/orchard harvest × 7.5% (avg):</t>
  </si>
  <si>
    <t xml:space="preserve">Total Agricultural Zakat (₹):</t>
  </si>
  <si>
    <t xml:space="preserve">TOTAL ZAKAT DUE (₹)</t>
  </si>
  <si>
    <t xml:space="preserve">SUMMARY</t>
  </si>
  <si>
    <t xml:space="preserve">School:</t>
  </si>
  <si>
    <t xml:space="preserve">Nisab standard:</t>
  </si>
  <si>
    <t xml:space="preserve">Gold 24K rate (₹/g):</t>
  </si>
  <si>
    <t xml:space="preserve">Active nisab (₹):</t>
  </si>
  <si>
    <t xml:space="preserve">Jewelry included?:</t>
  </si>
  <si>
    <t xml:space="preserve">Debts deducted?:</t>
  </si>
  <si>
    <t xml:space="preserve">Gross assets (₹):</t>
  </si>
  <si>
    <t xml:space="preserve">Jewelry adj (₹):</t>
  </si>
  <si>
    <t xml:space="preserve">Deductions (₹):</t>
  </si>
  <si>
    <t xml:space="preserve">Net zakatable (₹):</t>
  </si>
  <si>
    <t xml:space="preserve">Meets nisab?:</t>
  </si>
  <si>
    <t xml:space="preserve">Monetary zakat (₹):</t>
  </si>
  <si>
    <t xml:space="preserve">Agri zakat (₹):</t>
  </si>
  <si>
    <t xml:space="preserve">TOTAL ZAKAT DUE (₹):</t>
  </si>
  <si>
    <t xml:space="preserve">ZAKAT AL-FITR CALCULATOR (₹)</t>
  </si>
  <si>
    <t xml:space="preserve">Cost of 1 sa' (~3 kg rice/wheat/atta) in your area (₹):</t>
  </si>
  <si>
    <t xml:space="preserve">← ₹120-200 typical across Indian cities (2026)</t>
  </si>
  <si>
    <t xml:space="preserve">HOUSEHOLD MEMBERS</t>
  </si>
  <si>
    <t xml:space="preserve">Yourself</t>
  </si>
  <si>
    <t xml:space="preserve">Spouse</t>
  </si>
  <si>
    <t xml:space="preserve">Children (count)</t>
  </si>
  <si>
    <t xml:space="preserve">Dependent parents</t>
  </si>
  <si>
    <t xml:space="preserve">Dependent relatives</t>
  </si>
  <si>
    <t xml:space="preserve">Domestic help (live-in)</t>
  </si>
  <si>
    <t xml:space="preserve">Total persons:</t>
  </si>
  <si>
    <t xml:space="preserve">TOTAL ZAKAT AL-FITR DUE (₹):</t>
  </si>
  <si>
    <t xml:space="preserve">• Due BEFORE Eid al-Fitr namaz.</t>
  </si>
  <si>
    <t xml:space="preserve">• Hanafi (most India): cash permitted &amp; preferred.</t>
  </si>
  <si>
    <t xml:space="preserve">• Shafi'i (Kerala): food (rice/wheat) preferred.</t>
  </si>
  <si>
    <t xml:space="preserve">• Head of household pays for ALL dependents.</t>
  </si>
  <si>
    <t xml:space="preserve">• 1 sa' ≈ 2.4-3 kg. Use local atta/rice price.</t>
  </si>
  <si>
    <t xml:space="preserve">• Typical India (2026): ₹120-200 per person.</t>
  </si>
  <si>
    <t xml:space="preserve">CROSS-SCHOOL COMPARISON — India Context</t>
  </si>
  <si>
    <t xml:space="preserve">Hanafi = majority India. Shafi'i = Kerala/Malabar. Ja'fari = Shia (Lucknow/Mumbai).</t>
  </si>
  <si>
    <t xml:space="preserve">Issue</t>
  </si>
  <si>
    <t xml:space="preserve">Shafi'i</t>
  </si>
  <si>
    <t xml:space="preserve">Maliki</t>
  </si>
  <si>
    <t xml:space="preserve">Hanbali</t>
  </si>
  <si>
    <t xml:space="preserve">Ja'fari</t>
  </si>
  <si>
    <t xml:space="preserve">Debt deduction</t>
  </si>
  <si>
    <t xml:space="preserve">YES</t>
  </si>
  <si>
    <t xml:space="preserve">NO</t>
  </si>
  <si>
    <t xml:space="preserve">Partial</t>
  </si>
  <si>
    <t xml:space="preserve">Khums</t>
  </si>
  <si>
    <t xml:space="preserve">Children's wealth</t>
  </si>
  <si>
    <t xml:space="preserve">NO zakat</t>
  </si>
  <si>
    <t xml:space="preserve">Women's gold jewelry</t>
  </si>
  <si>
    <t xml:space="preserve">ZAKATABLE</t>
  </si>
  <si>
    <t xml:space="preserve">Exempt</t>
  </si>
  <si>
    <t xml:space="preserve">Gold nisab</t>
  </si>
  <si>
    <t xml:space="preserve">87.48g*</t>
  </si>
  <si>
    <t xml:space="preserve">85g/87.48g</t>
  </si>
  <si>
    <t xml:space="preserve">69.12g ⚠</t>
  </si>
  <si>
    <t xml:space="preserve">Gold+Silver combined</t>
  </si>
  <si>
    <t xml:space="preserve">Salary zakat</t>
  </si>
  <si>
    <t xml:space="preserve">After hawl</t>
  </si>
  <si>
    <t xml:space="preserve">To non-Muslims</t>
  </si>
  <si>
    <t xml:space="preserve">mu'allafat</t>
  </si>
  <si>
    <t xml:space="preserve">To attract</t>
  </si>
  <si>
    <t xml:space="preserve">All 8 asnaf?</t>
  </si>
  <si>
    <t xml:space="preserve">1 ok</t>
  </si>
  <si>
    <t xml:space="preserve">All 8</t>
  </si>
  <si>
    <t xml:space="preserve">Fitr in cash?</t>
  </si>
  <si>
    <t xml:space="preserve">YES ✓</t>
  </si>
  <si>
    <t xml:space="preserve">NO-food</t>
  </si>
  <si>
    <t xml:space="preserve">Gen. NO</t>
  </si>
  <si>
    <t xml:space="preserve">Varies</t>
  </si>
  <si>
    <t xml:space="preserve">Crops</t>
  </si>
  <si>
    <t xml:space="preserve">ALL</t>
  </si>
  <si>
    <t xml:space="preserve">Staples</t>
  </si>
  <si>
    <t xml:space="preserve">~20 types</t>
  </si>
  <si>
    <t xml:space="preserve">Storable</t>
  </si>
  <si>
    <t xml:space="preserve">Only 4</t>
  </si>
  <si>
    <t xml:space="preserve">Trade goods</t>
  </si>
  <si>
    <t xml:space="preserve">Obligatory</t>
  </si>
  <si>
    <t xml:space="preserve">Mustahab</t>
  </si>
  <si>
    <t xml:space="preserve">* Indian Hanafi: 87.48g / 612.36g per Darul Uloom Deoband / Darul Ifta.</t>
  </si>
  <si>
    <t xml:space="preserve">⚠ Ja'fari: 69.12g per Sistani.org Ruling 1912 — ~19% lower than Sunni.</t>
  </si>
  <si>
    <t xml:space="preserve">SOURCES &amp; DISCLAIMER</t>
  </si>
  <si>
    <t xml:space="preserve">Based on 'Zakat in Islamic Law: Cross-School Reference — Verified Edition (March 2026).'</t>
  </si>
  <si>
    <t xml:space="preserve">QUR'AN: 2:43, 2:110, 2:267, 6:141, 8:41, 9:60, 9:103.</t>
  </si>
  <si>
    <t xml:space="preserve">HADITH: Bukhari (Abu Bakr's letter, 1463-1464, 2355); Muslim; Abu Dawud (1562, 1575, 4403); Tirmidhi (632); Muwatta.</t>
  </si>
  <si>
    <t xml:space="preserve">CLASSICAL: al-Sarakhsi (al-Mabsut); Ibn Qudama (al-Mughni); al-Nawawi (al-Majmu'); Ibn Rushd (Bidayat); Sistani (Islamic Laws); al-Kulayni (al-Kafi).</t>
  </si>
  <si>
    <t xml:space="preserve">CONTEMPORARY: al-Qaradawi (Fiqh al-Zakah); AAOIFI Std 35; FCNA; NZF; Islamic Relief; Joe Bradford; SeekersGuidance.</t>
  </si>
  <si>
    <t xml:space="preserve">INDIA-SPECIFIC: Darul Uloom Deoband; Darul Ifta (various); Zakat Foundation of India (zakatindia.org); AIMPLB; Jamaat-e-Islami Hind Baitul Maal; IBJA gold rates.</t>
  </si>
  <si>
    <t xml:space="preserve">NISAB: Sunni 87.48g gold / 612.36g silver (Indian Hanafi standard). Ja'fari: 69.12g per Sistani.org Ruling 1912.</t>
  </si>
  <si>
    <t xml:space="preserve">STOCK PROXY: 25-30% from FCNA/Joe Bradford research, NOT from AAOIFI Standard 35 directly. NZF/IFG use 25%.</t>
  </si>
  <si>
    <t xml:space="preserve">TAX: Zakat NOT deductible under Section 80G IT Act 1961. No zakat-tax offset in Indian law.</t>
  </si>
  <si>
    <t xml:space="preserve">DISCLAIMER: Estimation tool only. Consult qualified mufti/alim. Ja'fari positions from Sistani; may differ by marja'. Hadith numbers follow common editions. Classical text pages may vary by edition.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</si>
</sst>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##,##0"/>
    <numFmt numFmtId="166" formatCode="General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B6B4F"/>
      <name val="Georgia"/>
      <family val="0"/>
      <charset val="1"/>
    </font>
    <font>
      <sz val="11"/>
      <color rgb="FF666666"/>
      <name val="Calibri"/>
      <family val="0"/>
      <charset val="1"/>
    </font>
    <font>
      <b val="true"/>
      <sz val="13"/>
      <color rgb="FF1B6B4F"/>
      <name val="Georgia"/>
      <family val="0"/>
      <charset val="1"/>
    </font>
    <font>
      <b val="true"/>
      <sz val="11"/>
      <color rgb="FF1A1A18"/>
      <name val="Calibri"/>
      <family val="0"/>
      <charset val="1"/>
    </font>
    <font>
      <sz val="11"/>
      <color rgb="FF0000FF"/>
      <name val="Calibri"/>
      <family val="0"/>
      <charset val="1"/>
    </font>
    <font>
      <i val="true"/>
      <sz val="9"/>
      <color rgb="FF666666"/>
      <name val="Calibri"/>
      <family val="0"/>
      <charset val="1"/>
    </font>
    <font>
      <b val="true"/>
      <sz val="11"/>
      <color rgb="FF1B6B4F"/>
      <name val="Calibri"/>
      <family val="0"/>
      <charset val="1"/>
    </font>
    <font>
      <b val="true"/>
      <sz val="12"/>
      <color rgb="FF1B6B4F"/>
      <name val="Georgia"/>
      <family val="0"/>
      <charset val="1"/>
    </font>
    <font>
      <sz val="10"/>
      <color rgb="FF1A1A18"/>
      <name val="Calibri"/>
      <family val="0"/>
      <charset val="1"/>
    </font>
    <font>
      <b val="true"/>
      <sz val="16"/>
      <color rgb="FF1B6B4F"/>
      <name val="Georgia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11"/>
      <color rgb="FF1A1A18"/>
      <name val="Calibri"/>
      <family val="0"/>
      <charset val="1"/>
    </font>
    <font>
      <b val="true"/>
      <sz val="10"/>
      <color rgb="FFB8372B"/>
      <name val="Calibri"/>
      <family val="0"/>
      <charset val="1"/>
    </font>
    <font>
      <b val="true"/>
      <sz val="11"/>
      <color rgb="FFB8372B"/>
      <name val="Calibri"/>
      <family val="0"/>
      <charset val="1"/>
    </font>
    <font>
      <b val="true"/>
      <sz val="12"/>
      <color rgb="FF1B6B4F"/>
      <name val="Calibri"/>
      <family val="0"/>
      <charset val="1"/>
    </font>
    <font>
      <sz val="11"/>
      <color rgb="FFB8372B"/>
      <name val="Calibri"/>
      <family val="0"/>
      <charset val="1"/>
    </font>
    <font>
      <b val="true"/>
      <sz val="12"/>
      <color rgb="FF1A1A18"/>
      <name val="Calibri"/>
      <family val="0"/>
      <charset val="1"/>
    </font>
    <font>
      <b val="true"/>
      <sz val="14"/>
      <color rgb="FF1B6B4F"/>
      <name val="Georgia"/>
      <family val="0"/>
      <charset val="1"/>
    </font>
    <font>
      <b val="true"/>
      <sz val="13"/>
      <color rgb="FF1A1A18"/>
      <name val="Georgia"/>
      <family val="0"/>
      <charset val="1"/>
    </font>
    <font>
      <b val="true"/>
      <sz val="13"/>
      <name val="Georgia"/>
      <family val="0"/>
      <charset val="1"/>
    </font>
    <font>
      <b val="true"/>
      <sz val="13"/>
      <color rgb="FFFFFFFF"/>
      <name val="Georgia"/>
      <family val="0"/>
      <charset val="1"/>
    </font>
    <font>
      <b val="true"/>
      <sz val="12"/>
      <color rgb="FF7A6122"/>
      <name val="Calibri"/>
      <family val="0"/>
      <charset val="1"/>
    </font>
    <font>
      <b val="true"/>
      <sz val="16"/>
      <color rgb="FFFFFFFF"/>
      <name val="Georgia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name val="Calibri"/>
      <family val="0"/>
      <charset val="1"/>
    </font>
    <font>
      <sz val="10"/>
      <name val="Calibri"/>
      <family val="0"/>
      <charset val="1"/>
    </font>
    <font>
      <b val="true"/>
      <i val="true"/>
      <sz val="9"/>
      <color rgb="FFB8372B"/>
      <name val="Calibri"/>
      <family val="0"/>
      <charset val="1"/>
    </font>
    <font>
      <b val="true"/>
      <sz val="10"/>
      <color rgb="FF1A1A18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E8F5EE"/>
        <bgColor rgb="FFEBF4FF"/>
      </patternFill>
    </fill>
    <fill>
      <patternFill patternType="solid">
        <fgColor rgb="FFFFFFCC"/>
        <bgColor rgb="FFFBF6EA"/>
      </patternFill>
    </fill>
    <fill>
      <patternFill patternType="solid">
        <fgColor rgb="FFFBF6EA"/>
        <bgColor rgb="FFF5F3EE"/>
      </patternFill>
    </fill>
    <fill>
      <patternFill patternType="solid">
        <fgColor rgb="FFFDE8E6"/>
        <bgColor rgb="FFF5F3EE"/>
      </patternFill>
    </fill>
    <fill>
      <patternFill patternType="solid">
        <fgColor rgb="FFEBF4FF"/>
        <bgColor rgb="FFE8F5EE"/>
      </patternFill>
    </fill>
    <fill>
      <patternFill patternType="solid">
        <fgColor rgb="FFF5F3EE"/>
        <bgColor rgb="FFFBF6EA"/>
      </patternFill>
    </fill>
    <fill>
      <patternFill patternType="solid">
        <fgColor rgb="FF1B6B4F"/>
        <bgColor rgb="FF008080"/>
      </patternFill>
    </fill>
    <fill>
      <patternFill patternType="solid">
        <fgColor rgb="FFB8372B"/>
        <bgColor rgb="FF993366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D5D0C8"/>
      </left>
      <right style="thin">
        <color rgb="FFD5D0C8"/>
      </right>
      <top style="thin">
        <color rgb="FFD5D0C8"/>
      </top>
      <bottom style="thin">
        <color rgb="FFD5D0C8"/>
      </bottom>
      <diagonal/>
    </border>
    <border diagonalUp="false" diagonalDown="false">
      <left style="thin">
        <color rgb="FFD5D0C8"/>
      </left>
      <right style="thin">
        <color rgb="FFD5D0C8"/>
      </right>
      <top style="thin">
        <color rgb="FFD5D0C8"/>
      </top>
      <bottom style="medium">
        <color rgb="FF1B6B4F"/>
      </bottom>
      <diagonal/>
    </border>
    <border diagonalUp="false" diagonalDown="false">
      <left style="medium">
        <color rgb="FF1B6B4F"/>
      </left>
      <right style="medium">
        <color rgb="FF1B6B4F"/>
      </right>
      <top style="medium">
        <color rgb="FF1B6B4F"/>
      </top>
      <bottom style="medium">
        <color rgb="FF1B6B4F"/>
      </bottom>
      <diagonal/>
    </border>
    <border diagonalUp="false" diagonalDown="false">
      <left style="medium">
        <color rgb="FF7A6122"/>
      </left>
      <right style="medium">
        <color rgb="FF7A6122"/>
      </right>
      <top style="medium">
        <color rgb="FF7A6122"/>
      </top>
      <bottom style="medium">
        <color rgb="FF7A612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8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C7D2E"/>
      <rgbColor rgb="FF800080"/>
      <rgbColor rgb="FF1B6B4F"/>
      <rgbColor rgb="FFD5D0C8"/>
      <rgbColor rgb="FF7A6122"/>
      <rgbColor rgb="FF9999FF"/>
      <rgbColor rgb="FF993366"/>
      <rgbColor rgb="FFFFFFCC"/>
      <rgbColor rgb="FFE8F5E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4FF"/>
      <rgbColor rgb="FFF5F3EE"/>
      <rgbColor rgb="FFFBF6EA"/>
      <rgbColor rgb="FF99CCFF"/>
      <rgbColor rgb="FFFF99CC"/>
      <rgbColor rgb="FFCC99FF"/>
      <rgbColor rgb="FFFDE8E6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2A9D7E"/>
      <rgbColor rgb="FF003300"/>
      <rgbColor rgb="FF1A1A18"/>
      <rgbColor rgb="FFB837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6B4F"/>
    <pageSetUpPr fitToPage="false"/>
  </sheetPr>
  <dimension ref="B2:E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25"/>
    <col collapsed="false" customWidth="true" hidden="false" outlineLevel="0" max="4" min="4" style="0" width="22"/>
    <col collapsed="false" customWidth="true" hidden="false" outlineLevel="0" max="5" min="5" style="0" width="44"/>
  </cols>
  <sheetData>
    <row r="2" customFormat="false" ht="22.05" hidden="false" customHeight="false" outlineLevel="0" collapsed="false">
      <c r="B2" s="1" t="s">
        <v>0</v>
      </c>
      <c r="C2" s="1"/>
      <c r="D2" s="1"/>
      <c r="E2" s="1"/>
    </row>
    <row r="3" customFormat="false" ht="15" hidden="false" customHeight="false" outlineLevel="0" collapsed="false">
      <c r="B3" s="2" t="s">
        <v>1</v>
      </c>
      <c r="C3" s="2"/>
      <c r="D3" s="2"/>
      <c r="E3" s="2"/>
    </row>
    <row r="5" customFormat="false" ht="16.15" hidden="false" customHeight="false" outlineLevel="0" collapsed="false">
      <c r="B5" s="3" t="s">
        <v>2</v>
      </c>
      <c r="C5" s="4"/>
      <c r="D5" s="4"/>
      <c r="E5" s="4"/>
    </row>
    <row r="7" customFormat="false" ht="15" hidden="false" customHeight="false" outlineLevel="0" collapsed="false">
      <c r="B7" s="5" t="s">
        <v>3</v>
      </c>
      <c r="C7" s="6" t="s">
        <v>4</v>
      </c>
      <c r="D7" s="7" t="s">
        <v>5</v>
      </c>
    </row>
    <row r="8" customFormat="false" ht="15" hidden="false" customHeight="false" outlineLevel="0" collapsed="false">
      <c r="B8" s="5" t="s">
        <v>6</v>
      </c>
      <c r="C8" s="6" t="s">
        <v>7</v>
      </c>
      <c r="D8" s="7" t="s">
        <v>8</v>
      </c>
    </row>
    <row r="9" customFormat="false" ht="15" hidden="false" customHeight="false" outlineLevel="0" collapsed="false">
      <c r="B9" s="5" t="s">
        <v>9</v>
      </c>
      <c r="C9" s="6" t="s">
        <v>10</v>
      </c>
      <c r="D9" s="7" t="s">
        <v>11</v>
      </c>
    </row>
    <row r="11" customFormat="false" ht="16.15" hidden="false" customHeight="false" outlineLevel="0" collapsed="false">
      <c r="B11" s="8" t="s">
        <v>12</v>
      </c>
      <c r="C11" s="9"/>
      <c r="D11" s="9"/>
      <c r="E11" s="9"/>
    </row>
    <row r="12" customFormat="false" ht="15" hidden="false" customHeight="false" outlineLevel="0" collapsed="false">
      <c r="B12" s="5" t="s">
        <v>13</v>
      </c>
      <c r="C12" s="10" t="n">
        <v>7800</v>
      </c>
      <c r="D12" s="7" t="s">
        <v>14</v>
      </c>
    </row>
    <row r="13" customFormat="false" ht="15" hidden="false" customHeight="false" outlineLevel="0" collapsed="false">
      <c r="B13" s="5" t="s">
        <v>15</v>
      </c>
      <c r="C13" s="10" t="n">
        <v>7150</v>
      </c>
      <c r="D13" s="7" t="s">
        <v>16</v>
      </c>
    </row>
    <row r="14" customFormat="false" ht="15" hidden="false" customHeight="false" outlineLevel="0" collapsed="false">
      <c r="B14" s="5" t="s">
        <v>17</v>
      </c>
      <c r="C14" s="10" t="n">
        <v>95</v>
      </c>
      <c r="D14" s="7" t="s">
        <v>18</v>
      </c>
    </row>
    <row r="16" customFormat="false" ht="16.15" hidden="false" customHeight="false" outlineLevel="0" collapsed="false">
      <c r="B16" s="3" t="s">
        <v>19</v>
      </c>
      <c r="C16" s="4"/>
      <c r="D16" s="4"/>
      <c r="E16" s="4"/>
    </row>
    <row r="17" customFormat="false" ht="15" hidden="false" customHeight="false" outlineLevel="0" collapsed="false">
      <c r="B17" s="5" t="s">
        <v>20</v>
      </c>
      <c r="C17" s="11" t="n">
        <f aca="false">IF(C7="Ja'fari",69.12*C12,IF(C8="85g / 595g",85*C12,87.48*C12))</f>
        <v>682344</v>
      </c>
    </row>
    <row r="18" customFormat="false" ht="15" hidden="false" customHeight="false" outlineLevel="0" collapsed="false">
      <c r="B18" s="5" t="s">
        <v>21</v>
      </c>
      <c r="C18" s="11" t="n">
        <f aca="false">IF(C8="85g / 595g",595*C14,612.36*C14)</f>
        <v>58174.2</v>
      </c>
    </row>
    <row r="19" customFormat="false" ht="15" hidden="false" customHeight="false" outlineLevel="0" collapsed="false">
      <c r="B19" s="12" t="s">
        <v>22</v>
      </c>
      <c r="C19" s="13" t="n">
        <f aca="false">MIN(C17,C18)</f>
        <v>58174.2</v>
      </c>
      <c r="D19" s="7" t="s">
        <v>23</v>
      </c>
    </row>
    <row r="21" customFormat="false" ht="16.15" hidden="false" customHeight="false" outlineLevel="0" collapsed="false">
      <c r="B21" s="14" t="s">
        <v>24</v>
      </c>
      <c r="C21" s="15"/>
      <c r="D21" s="15"/>
      <c r="E21" s="15"/>
    </row>
    <row r="22" customFormat="false" ht="36" hidden="false" customHeight="true" outlineLevel="0" collapsed="false">
      <c r="B22" s="16" t="s">
        <v>25</v>
      </c>
      <c r="C22" s="17" t="s">
        <v>26</v>
      </c>
      <c r="D22" s="17"/>
      <c r="E22" s="17"/>
    </row>
    <row r="23" customFormat="false" ht="36" hidden="false" customHeight="true" outlineLevel="0" collapsed="false">
      <c r="B23" s="18" t="s">
        <v>27</v>
      </c>
      <c r="C23" s="19" t="s">
        <v>28</v>
      </c>
      <c r="D23" s="19"/>
      <c r="E23" s="19"/>
    </row>
    <row r="24" customFormat="false" ht="36" hidden="false" customHeight="true" outlineLevel="0" collapsed="false">
      <c r="B24" s="20" t="s">
        <v>29</v>
      </c>
      <c r="C24" s="21" t="s">
        <v>30</v>
      </c>
      <c r="D24" s="21"/>
      <c r="E24" s="21"/>
    </row>
    <row r="25" customFormat="false" ht="36" hidden="false" customHeight="true" outlineLevel="0" collapsed="false">
      <c r="B25" s="22" t="s">
        <v>31</v>
      </c>
      <c r="C25" s="23" t="s">
        <v>32</v>
      </c>
      <c r="D25" s="23"/>
      <c r="E25" s="23"/>
    </row>
    <row r="26" customFormat="false" ht="36" hidden="false" customHeight="true" outlineLevel="0" collapsed="false">
      <c r="B26" s="16" t="s">
        <v>33</v>
      </c>
      <c r="C26" s="17" t="s">
        <v>34</v>
      </c>
      <c r="D26" s="17"/>
      <c r="E26" s="17"/>
    </row>
    <row r="27" customFormat="false" ht="36" hidden="false" customHeight="true" outlineLevel="0" collapsed="false">
      <c r="B27" s="24" t="s">
        <v>35</v>
      </c>
      <c r="C27" s="25" t="s">
        <v>36</v>
      </c>
      <c r="D27" s="25"/>
      <c r="E27" s="25"/>
    </row>
  </sheetData>
  <mergeCells count="8">
    <mergeCell ref="B2:E2"/>
    <mergeCell ref="B3:E3"/>
    <mergeCell ref="C22:E22"/>
    <mergeCell ref="C23:E23"/>
    <mergeCell ref="C24:E24"/>
    <mergeCell ref="C25:E25"/>
    <mergeCell ref="C26:E26"/>
    <mergeCell ref="C27:E27"/>
  </mergeCells>
  <dataValidations count="2">
    <dataValidation allowBlank="false" errorStyle="stop" operator="between" showDropDown="false" showErrorMessage="false" showInputMessage="false" sqref="C7" type="list">
      <formula1>"Hanafi,Shafi'i,Maliki,Hanbali,Ja'fari"</formula1>
      <formula2>0</formula2>
    </dataValidation>
    <dataValidation allowBlank="false" errorStyle="stop" operator="between" showDropDown="false" showErrorMessage="false" showInputMessage="false" sqref="C8" type="list">
      <formula1>"85g / 595g,87.48g / 612.36g"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A9D7E"/>
    <pageSetUpPr fitToPage="false"/>
  </sheetPr>
  <dimension ref="B2:D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4"/>
    <col collapsed="false" customWidth="true" hidden="false" outlineLevel="0" max="3" min="3" style="0" width="20"/>
    <col collapsed="false" customWidth="true" hidden="false" outlineLevel="0" max="4" min="4" style="0" width="50"/>
  </cols>
  <sheetData>
    <row r="2" customFormat="false" ht="19.7" hidden="false" customHeight="false" outlineLevel="0" collapsed="false">
      <c r="B2" s="26" t="s">
        <v>37</v>
      </c>
      <c r="C2" s="26"/>
      <c r="D2" s="26"/>
    </row>
    <row r="3" customFormat="false" ht="15" hidden="false" customHeight="false" outlineLevel="0" collapsed="false">
      <c r="B3" s="7" t="s">
        <v>38</v>
      </c>
    </row>
    <row r="5" customFormat="false" ht="21.75" hidden="false" customHeight="true" outlineLevel="0" collapsed="false">
      <c r="B5" s="27" t="s">
        <v>39</v>
      </c>
      <c r="C5" s="28" t="s">
        <v>40</v>
      </c>
      <c r="D5" s="29" t="s">
        <v>41</v>
      </c>
    </row>
    <row r="6" customFormat="false" ht="30" hidden="false" customHeight="true" outlineLevel="0" collapsed="false">
      <c r="B6" s="30" t="s">
        <v>42</v>
      </c>
      <c r="C6" s="31" t="n">
        <v>0</v>
      </c>
      <c r="D6" s="32" t="s">
        <v>43</v>
      </c>
    </row>
    <row r="7" customFormat="false" ht="30" hidden="false" customHeight="true" outlineLevel="0" collapsed="false">
      <c r="B7" s="30" t="s">
        <v>44</v>
      </c>
      <c r="C7" s="31" t="n">
        <v>0</v>
      </c>
      <c r="D7" s="32" t="s">
        <v>45</v>
      </c>
    </row>
    <row r="8" customFormat="false" ht="30" hidden="false" customHeight="true" outlineLevel="0" collapsed="false">
      <c r="B8" s="30" t="s">
        <v>46</v>
      </c>
      <c r="C8" s="31" t="n">
        <v>0</v>
      </c>
      <c r="D8" s="32" t="s">
        <v>47</v>
      </c>
    </row>
    <row r="9" customFormat="false" ht="30" hidden="false" customHeight="true" outlineLevel="0" collapsed="false">
      <c r="B9" s="30" t="s">
        <v>48</v>
      </c>
      <c r="C9" s="31" t="n">
        <v>0</v>
      </c>
      <c r="D9" s="32" t="s">
        <v>49</v>
      </c>
    </row>
    <row r="10" customFormat="false" ht="30" hidden="false" customHeight="true" outlineLevel="0" collapsed="false">
      <c r="B10" s="30" t="s">
        <v>50</v>
      </c>
      <c r="C10" s="31" t="n">
        <v>0</v>
      </c>
      <c r="D10" s="32" t="s">
        <v>51</v>
      </c>
    </row>
    <row r="11" customFormat="false" ht="30" hidden="false" customHeight="true" outlineLevel="0" collapsed="false">
      <c r="B11" s="30" t="s">
        <v>52</v>
      </c>
      <c r="C11" s="31" t="n">
        <v>0</v>
      </c>
      <c r="D11" s="32" t="s">
        <v>53</v>
      </c>
    </row>
    <row r="12" customFormat="false" ht="30" hidden="false" customHeight="true" outlineLevel="0" collapsed="false">
      <c r="B12" s="30" t="s">
        <v>54</v>
      </c>
      <c r="C12" s="31" t="n">
        <v>0</v>
      </c>
      <c r="D12" s="32" t="s">
        <v>55</v>
      </c>
    </row>
    <row r="13" customFormat="false" ht="30" hidden="false" customHeight="true" outlineLevel="0" collapsed="false">
      <c r="B13" s="30" t="s">
        <v>56</v>
      </c>
      <c r="C13" s="31" t="n">
        <v>0</v>
      </c>
      <c r="D13" s="32" t="s">
        <v>57</v>
      </c>
    </row>
    <row r="15" customFormat="false" ht="21.75" hidden="false" customHeight="true" outlineLevel="0" collapsed="false">
      <c r="B15" s="27" t="s">
        <v>58</v>
      </c>
      <c r="C15" s="28" t="s">
        <v>40</v>
      </c>
      <c r="D15" s="29" t="s">
        <v>41</v>
      </c>
    </row>
    <row r="16" customFormat="false" ht="30" hidden="false" customHeight="true" outlineLevel="0" collapsed="false">
      <c r="B16" s="30" t="s">
        <v>59</v>
      </c>
      <c r="C16" s="31" t="n">
        <v>0</v>
      </c>
      <c r="D16" s="32" t="s">
        <v>60</v>
      </c>
    </row>
    <row r="17" customFormat="false" ht="30" hidden="false" customHeight="true" outlineLevel="0" collapsed="false">
      <c r="B17" s="30" t="s">
        <v>61</v>
      </c>
      <c r="C17" s="31" t="n">
        <v>0</v>
      </c>
      <c r="D17" s="32" t="s">
        <v>62</v>
      </c>
    </row>
    <row r="18" customFormat="false" ht="30" hidden="false" customHeight="true" outlineLevel="0" collapsed="false">
      <c r="B18" s="30" t="s">
        <v>63</v>
      </c>
      <c r="C18" s="31" t="n">
        <v>0</v>
      </c>
      <c r="D18" s="32" t="s">
        <v>64</v>
      </c>
    </row>
    <row r="19" customFormat="false" ht="30" hidden="false" customHeight="true" outlineLevel="0" collapsed="false">
      <c r="B19" s="30" t="s">
        <v>65</v>
      </c>
      <c r="C19" s="31" t="n">
        <v>0</v>
      </c>
      <c r="D19" s="32" t="s">
        <v>66</v>
      </c>
    </row>
    <row r="20" customFormat="false" ht="30" hidden="false" customHeight="true" outlineLevel="0" collapsed="false">
      <c r="B20" s="30" t="s">
        <v>67</v>
      </c>
      <c r="C20" s="31" t="n">
        <v>0</v>
      </c>
      <c r="D20" s="32" t="s">
        <v>68</v>
      </c>
    </row>
    <row r="22" customFormat="false" ht="21.75" hidden="false" customHeight="true" outlineLevel="0" collapsed="false">
      <c r="B22" s="27" t="s">
        <v>69</v>
      </c>
      <c r="C22" s="28" t="s">
        <v>40</v>
      </c>
      <c r="D22" s="29" t="s">
        <v>41</v>
      </c>
    </row>
    <row r="23" customFormat="false" ht="30" hidden="false" customHeight="true" outlineLevel="0" collapsed="false">
      <c r="B23" s="30" t="s">
        <v>70</v>
      </c>
      <c r="C23" s="31" t="n">
        <v>0</v>
      </c>
      <c r="D23" s="32" t="s">
        <v>71</v>
      </c>
    </row>
    <row r="24" customFormat="false" ht="30" hidden="false" customHeight="true" outlineLevel="0" collapsed="false">
      <c r="B24" s="30" t="s">
        <v>72</v>
      </c>
      <c r="C24" s="31" t="n">
        <v>0</v>
      </c>
      <c r="D24" s="32" t="s">
        <v>73</v>
      </c>
    </row>
    <row r="25" customFormat="false" ht="30" hidden="false" customHeight="true" outlineLevel="0" collapsed="false">
      <c r="B25" s="30" t="s">
        <v>74</v>
      </c>
      <c r="C25" s="31" t="n">
        <v>0</v>
      </c>
      <c r="D25" s="32" t="s">
        <v>75</v>
      </c>
    </row>
    <row r="26" customFormat="false" ht="30" hidden="false" customHeight="true" outlineLevel="0" collapsed="false">
      <c r="B26" s="30" t="s">
        <v>76</v>
      </c>
      <c r="C26" s="31" t="n">
        <v>0</v>
      </c>
      <c r="D26" s="32" t="s">
        <v>77</v>
      </c>
    </row>
    <row r="27" customFormat="false" ht="30" hidden="false" customHeight="true" outlineLevel="0" collapsed="false">
      <c r="B27" s="30" t="s">
        <v>78</v>
      </c>
      <c r="C27" s="31" t="n">
        <v>0</v>
      </c>
      <c r="D27" s="32" t="s">
        <v>79</v>
      </c>
    </row>
    <row r="29" customFormat="false" ht="21.75" hidden="false" customHeight="true" outlineLevel="0" collapsed="false">
      <c r="B29" s="27" t="s">
        <v>80</v>
      </c>
      <c r="C29" s="28" t="s">
        <v>40</v>
      </c>
      <c r="D29" s="29" t="s">
        <v>41</v>
      </c>
    </row>
    <row r="30" customFormat="false" ht="30" hidden="false" customHeight="true" outlineLevel="0" collapsed="false">
      <c r="B30" s="30" t="s">
        <v>81</v>
      </c>
      <c r="C30" s="31" t="n">
        <v>0</v>
      </c>
      <c r="D30" s="32" t="s">
        <v>82</v>
      </c>
    </row>
    <row r="31" customFormat="false" ht="30" hidden="false" customHeight="true" outlineLevel="0" collapsed="false">
      <c r="B31" s="30" t="s">
        <v>83</v>
      </c>
      <c r="C31" s="31" t="n">
        <v>0</v>
      </c>
      <c r="D31" s="32" t="s">
        <v>84</v>
      </c>
    </row>
    <row r="32" customFormat="false" ht="30" hidden="false" customHeight="true" outlineLevel="0" collapsed="false">
      <c r="B32" s="30" t="s">
        <v>85</v>
      </c>
      <c r="C32" s="31" t="n">
        <v>0</v>
      </c>
      <c r="D32" s="32" t="s">
        <v>86</v>
      </c>
    </row>
    <row r="33" customFormat="false" ht="30" hidden="false" customHeight="true" outlineLevel="0" collapsed="false">
      <c r="B33" s="30" t="s">
        <v>87</v>
      </c>
      <c r="C33" s="31" t="n">
        <v>0</v>
      </c>
      <c r="D33" s="32" t="s">
        <v>88</v>
      </c>
    </row>
    <row r="34" customFormat="false" ht="30" hidden="false" customHeight="true" outlineLevel="0" collapsed="false">
      <c r="B34" s="30" t="s">
        <v>89</v>
      </c>
      <c r="C34" s="31" t="n">
        <v>0</v>
      </c>
      <c r="D34" s="32" t="s">
        <v>90</v>
      </c>
    </row>
    <row r="35" customFormat="false" ht="30" hidden="false" customHeight="true" outlineLevel="0" collapsed="false">
      <c r="B35" s="30" t="s">
        <v>91</v>
      </c>
      <c r="C35" s="31" t="n">
        <v>0</v>
      </c>
      <c r="D35" s="32" t="s">
        <v>92</v>
      </c>
    </row>
    <row r="36" customFormat="false" ht="30" hidden="false" customHeight="true" outlineLevel="0" collapsed="false">
      <c r="B36" s="30" t="s">
        <v>93</v>
      </c>
      <c r="C36" s="31" t="n">
        <v>0</v>
      </c>
      <c r="D36" s="32" t="s">
        <v>94</v>
      </c>
    </row>
    <row r="37" customFormat="false" ht="30" hidden="false" customHeight="true" outlineLevel="0" collapsed="false">
      <c r="B37" s="30" t="s">
        <v>95</v>
      </c>
      <c r="C37" s="31" t="n">
        <v>0</v>
      </c>
      <c r="D37" s="32" t="s">
        <v>96</v>
      </c>
    </row>
    <row r="38" customFormat="false" ht="30" hidden="false" customHeight="true" outlineLevel="0" collapsed="false">
      <c r="B38" s="30" t="s">
        <v>97</v>
      </c>
      <c r="C38" s="31" t="n">
        <v>0</v>
      </c>
      <c r="D38" s="32" t="s">
        <v>98</v>
      </c>
    </row>
    <row r="39" customFormat="false" ht="30" hidden="false" customHeight="true" outlineLevel="0" collapsed="false">
      <c r="B39" s="30" t="s">
        <v>99</v>
      </c>
      <c r="C39" s="31" t="n">
        <v>0</v>
      </c>
      <c r="D39" s="32" t="s">
        <v>100</v>
      </c>
    </row>
    <row r="40" customFormat="false" ht="30" hidden="false" customHeight="true" outlineLevel="0" collapsed="false">
      <c r="B40" s="30" t="s">
        <v>101</v>
      </c>
      <c r="C40" s="31" t="n">
        <v>0</v>
      </c>
      <c r="D40" s="32" t="s">
        <v>102</v>
      </c>
    </row>
    <row r="42" customFormat="false" ht="21.75" hidden="false" customHeight="true" outlineLevel="0" collapsed="false">
      <c r="B42" s="27" t="s">
        <v>103</v>
      </c>
      <c r="C42" s="28" t="s">
        <v>40</v>
      </c>
      <c r="D42" s="29" t="s">
        <v>41</v>
      </c>
    </row>
    <row r="43" customFormat="false" ht="30" hidden="false" customHeight="true" outlineLevel="0" collapsed="false">
      <c r="B43" s="30" t="s">
        <v>104</v>
      </c>
      <c r="C43" s="31" t="n">
        <v>0</v>
      </c>
      <c r="D43" s="32" t="s">
        <v>105</v>
      </c>
    </row>
    <row r="44" customFormat="false" ht="30" hidden="false" customHeight="true" outlineLevel="0" collapsed="false">
      <c r="B44" s="30" t="s">
        <v>106</v>
      </c>
      <c r="C44" s="31" t="n">
        <v>0</v>
      </c>
      <c r="D44" s="32" t="s">
        <v>107</v>
      </c>
    </row>
    <row r="46" customFormat="false" ht="21.75" hidden="false" customHeight="true" outlineLevel="0" collapsed="false">
      <c r="B46" s="27" t="s">
        <v>108</v>
      </c>
      <c r="C46" s="28" t="s">
        <v>40</v>
      </c>
      <c r="D46" s="29" t="s">
        <v>41</v>
      </c>
    </row>
    <row r="47" customFormat="false" ht="30" hidden="false" customHeight="true" outlineLevel="0" collapsed="false">
      <c r="B47" s="30" t="s">
        <v>109</v>
      </c>
      <c r="C47" s="31" t="n">
        <v>0</v>
      </c>
      <c r="D47" s="32" t="s">
        <v>110</v>
      </c>
    </row>
    <row r="48" customFormat="false" ht="30" hidden="false" customHeight="true" outlineLevel="0" collapsed="false">
      <c r="B48" s="30" t="s">
        <v>111</v>
      </c>
      <c r="C48" s="31" t="n">
        <v>0</v>
      </c>
      <c r="D48" s="32" t="s">
        <v>112</v>
      </c>
    </row>
    <row r="49" customFormat="false" ht="30" hidden="false" customHeight="true" outlineLevel="0" collapsed="false">
      <c r="B49" s="30" t="s">
        <v>113</v>
      </c>
      <c r="C49" s="31" t="n">
        <v>0</v>
      </c>
      <c r="D49" s="32" t="s">
        <v>114</v>
      </c>
    </row>
    <row r="50" customFormat="false" ht="30" hidden="false" customHeight="true" outlineLevel="0" collapsed="false">
      <c r="B50" s="30" t="s">
        <v>115</v>
      </c>
      <c r="C50" s="31" t="n">
        <v>0</v>
      </c>
      <c r="D50" s="32" t="s">
        <v>116</v>
      </c>
    </row>
    <row r="51" customFormat="false" ht="30" hidden="false" customHeight="true" outlineLevel="0" collapsed="false">
      <c r="B51" s="30" t="s">
        <v>117</v>
      </c>
      <c r="C51" s="31" t="n">
        <v>0</v>
      </c>
      <c r="D51" s="32" t="s">
        <v>118</v>
      </c>
    </row>
    <row r="53" customFormat="false" ht="21.75" hidden="false" customHeight="true" outlineLevel="0" collapsed="false">
      <c r="B53" s="27" t="s">
        <v>119</v>
      </c>
      <c r="C53" s="28" t="s">
        <v>40</v>
      </c>
      <c r="D53" s="29" t="s">
        <v>41</v>
      </c>
    </row>
    <row r="54" customFormat="false" ht="30" hidden="false" customHeight="true" outlineLevel="0" collapsed="false">
      <c r="B54" s="30" t="s">
        <v>120</v>
      </c>
      <c r="C54" s="31" t="n">
        <v>0</v>
      </c>
      <c r="D54" s="32" t="s">
        <v>121</v>
      </c>
    </row>
    <row r="55" customFormat="false" ht="30" hidden="false" customHeight="true" outlineLevel="0" collapsed="false">
      <c r="B55" s="30" t="s">
        <v>122</v>
      </c>
      <c r="C55" s="31" t="n">
        <v>0</v>
      </c>
      <c r="D55" s="32" t="s">
        <v>123</v>
      </c>
    </row>
    <row r="56" customFormat="false" ht="30" hidden="false" customHeight="true" outlineLevel="0" collapsed="false">
      <c r="B56" s="30" t="s">
        <v>124</v>
      </c>
      <c r="C56" s="31" t="n">
        <v>0</v>
      </c>
      <c r="D56" s="32" t="s">
        <v>125</v>
      </c>
    </row>
    <row r="58" customFormat="false" ht="21.75" hidden="false" customHeight="true" outlineLevel="0" collapsed="false">
      <c r="B58" s="27" t="s">
        <v>126</v>
      </c>
      <c r="C58" s="28" t="s">
        <v>40</v>
      </c>
      <c r="D58" s="29" t="s">
        <v>41</v>
      </c>
    </row>
    <row r="59" customFormat="false" ht="30" hidden="false" customHeight="true" outlineLevel="0" collapsed="false">
      <c r="B59" s="30" t="s">
        <v>127</v>
      </c>
      <c r="C59" s="31" t="n">
        <v>0</v>
      </c>
      <c r="D59" s="32" t="s">
        <v>128</v>
      </c>
    </row>
    <row r="60" customFormat="false" ht="30" hidden="false" customHeight="true" outlineLevel="0" collapsed="false">
      <c r="B60" s="30" t="s">
        <v>129</v>
      </c>
      <c r="C60" s="31" t="n">
        <v>0</v>
      </c>
      <c r="D60" s="32" t="s">
        <v>130</v>
      </c>
    </row>
    <row r="61" customFormat="false" ht="30" hidden="false" customHeight="true" outlineLevel="0" collapsed="false">
      <c r="B61" s="30" t="s">
        <v>131</v>
      </c>
      <c r="C61" s="31" t="n">
        <v>0</v>
      </c>
      <c r="D61" s="32" t="s">
        <v>132</v>
      </c>
    </row>
    <row r="63" customFormat="false" ht="15" hidden="false" customHeight="false" outlineLevel="0" collapsed="false">
      <c r="B63" s="33" t="s">
        <v>133</v>
      </c>
      <c r="C63" s="13" t="n">
        <f aca="false">C6+C7+C8+C9+C10+C11+C12+C13+C16+C17+C18+C19+C20+C23+C24+C25+C26+C27+C30+C31+C32+C33+C34+C35+C36+C37+C38+C39+C40+C43+C44+C47+C48+C49+C50+C51+C54+C55+C56+C59+C60+C61</f>
        <v>0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8372B"/>
    <pageSetUpPr fitToPage="false"/>
  </sheetPr>
  <dimension ref="B2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4"/>
    <col collapsed="false" customWidth="true" hidden="false" outlineLevel="0" max="3" min="3" style="0" width="20"/>
    <col collapsed="false" customWidth="true" hidden="false" outlineLevel="0" max="4" min="4" style="0" width="50"/>
  </cols>
  <sheetData>
    <row r="2" customFormat="false" ht="19.7" hidden="false" customHeight="false" outlineLevel="0" collapsed="false">
      <c r="B2" s="26" t="s">
        <v>134</v>
      </c>
      <c r="C2" s="26"/>
      <c r="D2" s="26"/>
    </row>
    <row r="3" customFormat="false" ht="15" hidden="false" customHeight="false" outlineLevel="0" collapsed="false">
      <c r="B3" s="34" t="s">
        <v>135</v>
      </c>
      <c r="C3" s="34"/>
      <c r="D3" s="34"/>
    </row>
    <row r="5" customFormat="false" ht="15" hidden="false" customHeight="false" outlineLevel="0" collapsed="false">
      <c r="B5" s="35" t="s">
        <v>136</v>
      </c>
      <c r="C5" s="36" t="s">
        <v>40</v>
      </c>
      <c r="D5" s="37" t="s">
        <v>137</v>
      </c>
    </row>
    <row r="6" customFormat="false" ht="27.75" hidden="false" customHeight="true" outlineLevel="0" collapsed="false">
      <c r="B6" s="30" t="s">
        <v>138</v>
      </c>
      <c r="C6" s="31" t="n">
        <v>0</v>
      </c>
      <c r="D6" s="32" t="s">
        <v>139</v>
      </c>
    </row>
    <row r="7" customFormat="false" ht="27.75" hidden="false" customHeight="true" outlineLevel="0" collapsed="false">
      <c r="B7" s="30" t="s">
        <v>140</v>
      </c>
      <c r="C7" s="31" t="n">
        <v>0</v>
      </c>
      <c r="D7" s="32" t="s">
        <v>141</v>
      </c>
    </row>
    <row r="8" customFormat="false" ht="27.75" hidden="false" customHeight="true" outlineLevel="0" collapsed="false">
      <c r="B8" s="30" t="s">
        <v>142</v>
      </c>
      <c r="C8" s="31" t="n">
        <v>0</v>
      </c>
      <c r="D8" s="32" t="s">
        <v>143</v>
      </c>
    </row>
    <row r="9" customFormat="false" ht="27.75" hidden="false" customHeight="true" outlineLevel="0" collapsed="false">
      <c r="B9" s="30" t="s">
        <v>144</v>
      </c>
      <c r="C9" s="31" t="n">
        <v>0</v>
      </c>
      <c r="D9" s="32" t="s">
        <v>145</v>
      </c>
    </row>
    <row r="10" customFormat="false" ht="27.75" hidden="false" customHeight="true" outlineLevel="0" collapsed="false">
      <c r="B10" s="30" t="s">
        <v>146</v>
      </c>
      <c r="C10" s="31" t="n">
        <v>0</v>
      </c>
      <c r="D10" s="32" t="s">
        <v>147</v>
      </c>
    </row>
    <row r="11" customFormat="false" ht="27.75" hidden="false" customHeight="true" outlineLevel="0" collapsed="false">
      <c r="B11" s="30" t="s">
        <v>148</v>
      </c>
      <c r="C11" s="31" t="n">
        <v>0</v>
      </c>
      <c r="D11" s="32" t="s">
        <v>149</v>
      </c>
    </row>
    <row r="12" customFormat="false" ht="27.75" hidden="false" customHeight="true" outlineLevel="0" collapsed="false">
      <c r="B12" s="30" t="s">
        <v>150</v>
      </c>
      <c r="C12" s="31" t="n">
        <v>0</v>
      </c>
      <c r="D12" s="32" t="s">
        <v>151</v>
      </c>
    </row>
    <row r="13" customFormat="false" ht="27.75" hidden="false" customHeight="true" outlineLevel="0" collapsed="false">
      <c r="B13" s="30" t="s">
        <v>152</v>
      </c>
      <c r="C13" s="31" t="n">
        <v>0</v>
      </c>
      <c r="D13" s="32" t="s">
        <v>153</v>
      </c>
    </row>
    <row r="14" customFormat="false" ht="27.75" hidden="false" customHeight="true" outlineLevel="0" collapsed="false">
      <c r="B14" s="30" t="s">
        <v>154</v>
      </c>
      <c r="C14" s="31" t="n">
        <v>0</v>
      </c>
      <c r="D14" s="32" t="s">
        <v>155</v>
      </c>
    </row>
    <row r="15" customFormat="false" ht="27.75" hidden="false" customHeight="true" outlineLevel="0" collapsed="false">
      <c r="B15" s="30" t="s">
        <v>156</v>
      </c>
      <c r="C15" s="31" t="n">
        <v>0</v>
      </c>
      <c r="D15" s="32" t="s">
        <v>157</v>
      </c>
    </row>
    <row r="17" customFormat="false" ht="15" hidden="false" customHeight="false" outlineLevel="0" collapsed="false">
      <c r="B17" s="35" t="s">
        <v>158</v>
      </c>
      <c r="C17" s="36" t="s">
        <v>40</v>
      </c>
      <c r="D17" s="37" t="s">
        <v>137</v>
      </c>
    </row>
    <row r="18" customFormat="false" ht="27.75" hidden="false" customHeight="true" outlineLevel="0" collapsed="false">
      <c r="B18" s="30" t="s">
        <v>159</v>
      </c>
      <c r="C18" s="31" t="n">
        <v>0</v>
      </c>
      <c r="D18" s="32" t="s">
        <v>160</v>
      </c>
    </row>
    <row r="19" customFormat="false" ht="27.75" hidden="false" customHeight="true" outlineLevel="0" collapsed="false">
      <c r="B19" s="30" t="s">
        <v>161</v>
      </c>
      <c r="C19" s="31" t="n">
        <v>0</v>
      </c>
      <c r="D19" s="32" t="s">
        <v>162</v>
      </c>
    </row>
    <row r="20" customFormat="false" ht="27.75" hidden="false" customHeight="true" outlineLevel="0" collapsed="false">
      <c r="B20" s="30" t="s">
        <v>163</v>
      </c>
      <c r="C20" s="31" t="n">
        <v>0</v>
      </c>
      <c r="D20" s="32" t="s">
        <v>164</v>
      </c>
    </row>
    <row r="21" customFormat="false" ht="27.75" hidden="false" customHeight="true" outlineLevel="0" collapsed="false">
      <c r="B21" s="30" t="s">
        <v>165</v>
      </c>
      <c r="C21" s="31" t="n">
        <v>0</v>
      </c>
      <c r="D21" s="32" t="s">
        <v>166</v>
      </c>
    </row>
    <row r="22" customFormat="false" ht="27.75" hidden="false" customHeight="true" outlineLevel="0" collapsed="false">
      <c r="B22" s="30" t="s">
        <v>167</v>
      </c>
      <c r="C22" s="31" t="n">
        <v>0</v>
      </c>
      <c r="D22" s="32" t="s">
        <v>168</v>
      </c>
    </row>
    <row r="23" customFormat="false" ht="27.75" hidden="false" customHeight="true" outlineLevel="0" collapsed="false">
      <c r="B23" s="30" t="s">
        <v>169</v>
      </c>
      <c r="C23" s="31" t="n">
        <v>0</v>
      </c>
      <c r="D23" s="32" t="s">
        <v>170</v>
      </c>
    </row>
    <row r="25" customFormat="false" ht="15" hidden="false" customHeight="false" outlineLevel="0" collapsed="false">
      <c r="B25" s="38" t="s">
        <v>171</v>
      </c>
      <c r="C25" s="39" t="n">
        <f aca="false">C6+C7+C8+C9+C10+C11+C12+C13+C14+C15+C18+C19+C20+C21+C22+C23</f>
        <v>0</v>
      </c>
    </row>
    <row r="27" customFormat="false" ht="15" hidden="false" customHeight="false" outlineLevel="0" collapsed="false">
      <c r="B27" s="33" t="s">
        <v>172</v>
      </c>
      <c r="C27" s="13" t="n">
        <f aca="false">IF(Settings!C7="Shafi'i",0,C25)</f>
        <v>0</v>
      </c>
    </row>
  </sheetData>
  <mergeCells count="2">
    <mergeCell ref="B2:D2"/>
    <mergeCell ref="B3:D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6B4F"/>
    <pageSetUpPr fitToPage="false"/>
  </sheetPr>
  <dimension ref="B2:D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0"/>
    <col collapsed="false" customWidth="true" hidden="false" outlineLevel="0" max="3" min="3" style="0" width="24"/>
    <col collapsed="false" customWidth="true" hidden="false" outlineLevel="0" max="4" min="4" style="0" width="44"/>
  </cols>
  <sheetData>
    <row r="2" customFormat="false" ht="22.05" hidden="false" customHeight="false" outlineLevel="0" collapsed="false">
      <c r="B2" s="1" t="s">
        <v>173</v>
      </c>
      <c r="C2" s="1"/>
      <c r="D2" s="1"/>
    </row>
    <row r="4" customFormat="false" ht="16.15" hidden="false" customHeight="false" outlineLevel="0" collapsed="false">
      <c r="B4" s="3" t="s">
        <v>174</v>
      </c>
      <c r="C4" s="4"/>
      <c r="D4" s="4"/>
    </row>
    <row r="5" customFormat="false" ht="15" hidden="false" customHeight="false" outlineLevel="0" collapsed="false">
      <c r="B5" s="5" t="s">
        <v>175</v>
      </c>
      <c r="C5" s="40" t="n">
        <f aca="false">Assets!C63</f>
        <v>0</v>
      </c>
    </row>
    <row r="6" customFormat="false" ht="15" hidden="false" customHeight="false" outlineLevel="0" collapsed="false">
      <c r="B6" s="41" t="s">
        <v>176</v>
      </c>
      <c r="C6" s="42" t="n">
        <f aca="false">IF(Settings!C7="Hanafi",0,-(Assets!C16+Assets!C19))</f>
        <v>0</v>
      </c>
      <c r="D6" s="7" t="s">
        <v>177</v>
      </c>
    </row>
    <row r="7" customFormat="false" ht="15" hidden="false" customHeight="false" outlineLevel="0" collapsed="false">
      <c r="B7" s="43" t="s">
        <v>178</v>
      </c>
      <c r="C7" s="44" t="n">
        <f aca="false">C5+C6</f>
        <v>0</v>
      </c>
    </row>
    <row r="9" customFormat="false" ht="16.15" hidden="false" customHeight="false" outlineLevel="0" collapsed="false">
      <c r="B9" s="14" t="s">
        <v>179</v>
      </c>
      <c r="C9" s="15"/>
      <c r="D9" s="15"/>
    </row>
    <row r="10" customFormat="false" ht="15" hidden="false" customHeight="false" outlineLevel="0" collapsed="false">
      <c r="B10" s="5" t="s">
        <v>180</v>
      </c>
      <c r="C10" s="42" t="n">
        <f aca="false">Deductions!C27</f>
        <v>0</v>
      </c>
    </row>
    <row r="12" customFormat="false" ht="16.15" hidden="false" customHeight="false" outlineLevel="0" collapsed="false">
      <c r="B12" s="3" t="s">
        <v>181</v>
      </c>
      <c r="C12" s="4"/>
      <c r="D12" s="4"/>
    </row>
    <row r="13" customFormat="false" ht="17.35" hidden="false" customHeight="false" outlineLevel="0" collapsed="false">
      <c r="B13" s="45" t="s">
        <v>182</v>
      </c>
      <c r="C13" s="46" t="n">
        <f aca="false">MAX(C7-C10,0)</f>
        <v>0</v>
      </c>
    </row>
    <row r="15" customFormat="false" ht="16.15" hidden="false" customHeight="false" outlineLevel="0" collapsed="false">
      <c r="B15" s="8" t="s">
        <v>183</v>
      </c>
      <c r="C15" s="9"/>
      <c r="D15" s="9"/>
    </row>
    <row r="16" customFormat="false" ht="15" hidden="false" customHeight="false" outlineLevel="0" collapsed="false">
      <c r="B16" s="5" t="s">
        <v>184</v>
      </c>
      <c r="C16" s="47" t="n">
        <f aca="false">Settings!C19</f>
        <v>58174.2</v>
      </c>
    </row>
    <row r="17" customFormat="false" ht="16.15" hidden="false" customHeight="false" outlineLevel="0" collapsed="false">
      <c r="B17" s="48" t="s">
        <v>185</v>
      </c>
      <c r="C17" s="49" t="str">
        <f aca="false">IF(C13&gt;=C16,"YES ✓ — Zakat is due","NO ✗ — Not obligatory")</f>
        <v>NO ✗ — Not obligatory</v>
      </c>
    </row>
    <row r="19" customFormat="false" ht="16.15" hidden="false" customHeight="false" outlineLevel="0" collapsed="false">
      <c r="B19" s="50" t="s">
        <v>186</v>
      </c>
      <c r="C19" s="51"/>
      <c r="D19" s="51"/>
    </row>
    <row r="20" customFormat="false" ht="15" hidden="false" customHeight="false" outlineLevel="0" collapsed="false">
      <c r="B20" s="5" t="s">
        <v>187</v>
      </c>
      <c r="C20" s="52" t="s">
        <v>188</v>
      </c>
    </row>
    <row r="21" customFormat="false" ht="30" hidden="false" customHeight="true" outlineLevel="0" collapsed="false">
      <c r="B21" s="53" t="s">
        <v>189</v>
      </c>
      <c r="C21" s="54" t="n">
        <f aca="false">IF(C13&gt;=C16,C13*0.025,0)</f>
        <v>0</v>
      </c>
    </row>
    <row r="23" customFormat="false" ht="16.15" hidden="false" customHeight="false" outlineLevel="0" collapsed="false">
      <c r="B23" s="8" t="s">
        <v>190</v>
      </c>
      <c r="C23" s="9"/>
      <c r="D23" s="9"/>
    </row>
    <row r="24" customFormat="false" ht="15" hidden="false" customHeight="false" outlineLevel="0" collapsed="false">
      <c r="B24" s="41" t="s">
        <v>191</v>
      </c>
      <c r="C24" s="47" t="n">
        <f aca="false">Assets!C54*0.1</f>
        <v>0</v>
      </c>
    </row>
    <row r="25" customFormat="false" ht="15" hidden="false" customHeight="false" outlineLevel="0" collapsed="false">
      <c r="B25" s="41" t="s">
        <v>192</v>
      </c>
      <c r="C25" s="47" t="n">
        <f aca="false">Assets!C55*0.05</f>
        <v>0</v>
      </c>
    </row>
    <row r="26" customFormat="false" ht="15" hidden="false" customHeight="false" outlineLevel="0" collapsed="false">
      <c r="B26" s="41" t="s">
        <v>193</v>
      </c>
      <c r="C26" s="47" t="n">
        <f aca="false">Assets!C56*0.075</f>
        <v>0</v>
      </c>
    </row>
    <row r="27" customFormat="false" ht="15" hidden="false" customHeight="false" outlineLevel="0" collapsed="false">
      <c r="B27" s="55" t="s">
        <v>194</v>
      </c>
      <c r="C27" s="56" t="n">
        <f aca="false">C24+C25+C26</f>
        <v>0</v>
      </c>
    </row>
    <row r="29" customFormat="false" ht="34.5" hidden="false" customHeight="true" outlineLevel="0" collapsed="false">
      <c r="B29" s="57" t="s">
        <v>195</v>
      </c>
      <c r="C29" s="58" t="n">
        <f aca="false">C21+C27</f>
        <v>0</v>
      </c>
    </row>
    <row r="31" customFormat="false" ht="16.15" hidden="false" customHeight="false" outlineLevel="0" collapsed="false">
      <c r="B31" s="59" t="s">
        <v>196</v>
      </c>
      <c r="C31" s="60"/>
      <c r="D31" s="60"/>
    </row>
    <row r="32" customFormat="false" ht="15" hidden="false" customHeight="false" outlineLevel="0" collapsed="false">
      <c r="B32" s="30" t="s">
        <v>197</v>
      </c>
      <c r="C32" s="61" t="str">
        <f aca="false">Settings!C7</f>
        <v>Hanafi</v>
      </c>
    </row>
    <row r="33" customFormat="false" ht="15" hidden="false" customHeight="false" outlineLevel="0" collapsed="false">
      <c r="B33" s="30" t="s">
        <v>198</v>
      </c>
      <c r="C33" s="61" t="str">
        <f aca="false">Settings!C8</f>
        <v>87.48g / 612.36g</v>
      </c>
    </row>
    <row r="34" customFormat="false" ht="15" hidden="false" customHeight="false" outlineLevel="0" collapsed="false">
      <c r="B34" s="30" t="s">
        <v>199</v>
      </c>
      <c r="C34" s="62" t="n">
        <f aca="false">Settings!C12</f>
        <v>7800</v>
      </c>
    </row>
    <row r="35" customFormat="false" ht="15" hidden="false" customHeight="false" outlineLevel="0" collapsed="false">
      <c r="B35" s="30" t="s">
        <v>200</v>
      </c>
      <c r="C35" s="62" t="n">
        <f aca="false">Settings!C19</f>
        <v>58174.2</v>
      </c>
    </row>
    <row r="36" customFormat="false" ht="15" hidden="false" customHeight="false" outlineLevel="0" collapsed="false">
      <c r="B36" s="30" t="s">
        <v>201</v>
      </c>
      <c r="C36" s="61" t="str">
        <f aca="false">IF(Settings!C7="Hanafi","YES","NO (exempt)")</f>
        <v>YES</v>
      </c>
    </row>
    <row r="37" customFormat="false" ht="15" hidden="false" customHeight="false" outlineLevel="0" collapsed="false">
      <c r="B37" s="30" t="s">
        <v>202</v>
      </c>
      <c r="C37" s="61" t="str">
        <f aca="false">IF(Settings!C7="Shafi'i","NO","YES")</f>
        <v>YES</v>
      </c>
    </row>
    <row r="38" customFormat="false" ht="15" hidden="false" customHeight="false" outlineLevel="0" collapsed="false">
      <c r="B38" s="30" t="s">
        <v>203</v>
      </c>
      <c r="C38" s="62" t="n">
        <f aca="false">C5</f>
        <v>0</v>
      </c>
    </row>
    <row r="39" customFormat="false" ht="15" hidden="false" customHeight="false" outlineLevel="0" collapsed="false">
      <c r="B39" s="30" t="s">
        <v>204</v>
      </c>
      <c r="C39" s="62" t="n">
        <f aca="false">C6</f>
        <v>0</v>
      </c>
    </row>
    <row r="40" customFormat="false" ht="15" hidden="false" customHeight="false" outlineLevel="0" collapsed="false">
      <c r="B40" s="30" t="s">
        <v>205</v>
      </c>
      <c r="C40" s="62" t="n">
        <f aca="false">C10</f>
        <v>0</v>
      </c>
    </row>
    <row r="41" customFormat="false" ht="15" hidden="false" customHeight="false" outlineLevel="0" collapsed="false">
      <c r="B41" s="30" t="s">
        <v>206</v>
      </c>
      <c r="C41" s="62" t="n">
        <f aca="false">C13</f>
        <v>0</v>
      </c>
    </row>
    <row r="42" customFormat="false" ht="15" hidden="false" customHeight="false" outlineLevel="0" collapsed="false">
      <c r="B42" s="30" t="s">
        <v>207</v>
      </c>
      <c r="C42" s="61" t="str">
        <f aca="false">C17</f>
        <v>NO ✗ — Not obligatory</v>
      </c>
    </row>
    <row r="43" customFormat="false" ht="15" hidden="false" customHeight="false" outlineLevel="0" collapsed="false">
      <c r="B43" s="30" t="s">
        <v>208</v>
      </c>
      <c r="C43" s="62" t="n">
        <f aca="false">C21</f>
        <v>0</v>
      </c>
    </row>
    <row r="44" customFormat="false" ht="15" hidden="false" customHeight="false" outlineLevel="0" collapsed="false">
      <c r="B44" s="30" t="s">
        <v>209</v>
      </c>
      <c r="C44" s="62" t="n">
        <f aca="false">C27</f>
        <v>0</v>
      </c>
    </row>
    <row r="45" customFormat="false" ht="15" hidden="false" customHeight="false" outlineLevel="0" collapsed="false">
      <c r="B45" s="63" t="s">
        <v>210</v>
      </c>
      <c r="C45" s="64" t="n">
        <f aca="false">C29</f>
        <v>0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C7D2E"/>
    <pageSetUpPr fitToPage="false"/>
  </sheetPr>
  <dimension ref="B2:D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4"/>
    <col collapsed="false" customWidth="true" hidden="false" outlineLevel="0" max="3" min="3" style="0" width="20"/>
    <col collapsed="false" customWidth="true" hidden="false" outlineLevel="0" max="4" min="4" style="0" width="44"/>
  </cols>
  <sheetData>
    <row r="2" customFormat="false" ht="19.7" hidden="false" customHeight="false" outlineLevel="0" collapsed="false">
      <c r="B2" s="26" t="s">
        <v>211</v>
      </c>
      <c r="C2" s="26"/>
      <c r="D2" s="26"/>
    </row>
    <row r="4" customFormat="false" ht="15" hidden="false" customHeight="false" outlineLevel="0" collapsed="false">
      <c r="B4" s="5" t="s">
        <v>212</v>
      </c>
      <c r="C4" s="10" t="n">
        <v>150</v>
      </c>
      <c r="D4" s="7" t="s">
        <v>213</v>
      </c>
    </row>
    <row r="6" customFormat="false" ht="16.15" hidden="false" customHeight="false" outlineLevel="0" collapsed="false">
      <c r="B6" s="8" t="s">
        <v>214</v>
      </c>
      <c r="C6" s="9"/>
      <c r="D6" s="9"/>
    </row>
    <row r="7" customFormat="false" ht="15" hidden="false" customHeight="false" outlineLevel="0" collapsed="false">
      <c r="B7" s="30" t="s">
        <v>215</v>
      </c>
      <c r="C7" s="65" t="n">
        <v>1</v>
      </c>
    </row>
    <row r="8" customFormat="false" ht="15" hidden="false" customHeight="false" outlineLevel="0" collapsed="false">
      <c r="B8" s="30" t="s">
        <v>216</v>
      </c>
      <c r="C8" s="65" t="n">
        <v>1</v>
      </c>
    </row>
    <row r="9" customFormat="false" ht="15" hidden="false" customHeight="false" outlineLevel="0" collapsed="false">
      <c r="B9" s="30" t="s">
        <v>217</v>
      </c>
      <c r="C9" s="65" t="n">
        <v>2</v>
      </c>
    </row>
    <row r="10" customFormat="false" ht="15" hidden="false" customHeight="false" outlineLevel="0" collapsed="false">
      <c r="B10" s="30" t="s">
        <v>218</v>
      </c>
      <c r="C10" s="65" t="n">
        <v>0</v>
      </c>
    </row>
    <row r="11" customFormat="false" ht="15" hidden="false" customHeight="false" outlineLevel="0" collapsed="false">
      <c r="B11" s="30" t="s">
        <v>219</v>
      </c>
      <c r="C11" s="65" t="n">
        <v>0</v>
      </c>
    </row>
    <row r="12" customFormat="false" ht="15" hidden="false" customHeight="false" outlineLevel="0" collapsed="false">
      <c r="B12" s="30" t="s">
        <v>220</v>
      </c>
      <c r="C12" s="65" t="n">
        <v>0</v>
      </c>
    </row>
    <row r="14" customFormat="false" ht="15" hidden="false" customHeight="false" outlineLevel="0" collapsed="false">
      <c r="B14" s="5" t="s">
        <v>221</v>
      </c>
      <c r="C14" s="66" t="n">
        <f aca="false">SUM(C7:C12)</f>
        <v>4</v>
      </c>
    </row>
    <row r="16" customFormat="false" ht="17.35" hidden="false" customHeight="false" outlineLevel="0" collapsed="false">
      <c r="B16" s="45" t="s">
        <v>222</v>
      </c>
      <c r="C16" s="46" t="n">
        <f aca="false">C4*C14</f>
        <v>600</v>
      </c>
    </row>
    <row r="18" customFormat="false" ht="15" hidden="false" customHeight="false" outlineLevel="0" collapsed="false">
      <c r="B18" s="7" t="s">
        <v>223</v>
      </c>
    </row>
    <row r="19" customFormat="false" ht="15" hidden="false" customHeight="false" outlineLevel="0" collapsed="false">
      <c r="B19" s="7" t="s">
        <v>224</v>
      </c>
    </row>
    <row r="20" customFormat="false" ht="15" hidden="false" customHeight="false" outlineLevel="0" collapsed="false">
      <c r="B20" s="7" t="s">
        <v>225</v>
      </c>
    </row>
    <row r="21" customFormat="false" ht="15" hidden="false" customHeight="false" outlineLevel="0" collapsed="false">
      <c r="B21" s="7" t="s">
        <v>226</v>
      </c>
    </row>
    <row r="22" customFormat="false" ht="15" hidden="false" customHeight="false" outlineLevel="0" collapsed="false">
      <c r="B22" s="7" t="s">
        <v>227</v>
      </c>
    </row>
    <row r="23" customFormat="false" ht="15" hidden="false" customHeight="false" outlineLevel="0" collapsed="false">
      <c r="B23" s="7" t="s">
        <v>228</v>
      </c>
    </row>
  </sheetData>
  <mergeCells count="1">
    <mergeCell ref="B2: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A6122"/>
    <pageSetUpPr fitToPage="false"/>
  </sheetPr>
  <dimension ref="B2:G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8"/>
    <col collapsed="false" customWidth="true" hidden="false" outlineLevel="0" max="7" min="3" style="0" width="17"/>
  </cols>
  <sheetData>
    <row r="2" customFormat="false" ht="19.7" hidden="false" customHeight="false" outlineLevel="0" collapsed="false">
      <c r="B2" s="26" t="s">
        <v>229</v>
      </c>
      <c r="C2" s="26"/>
      <c r="D2" s="26"/>
      <c r="E2" s="26"/>
      <c r="F2" s="26"/>
      <c r="G2" s="26"/>
    </row>
    <row r="3" customFormat="false" ht="15" hidden="false" customHeight="false" outlineLevel="0" collapsed="false">
      <c r="B3" s="67" t="s">
        <v>230</v>
      </c>
      <c r="C3" s="67"/>
      <c r="D3" s="67"/>
      <c r="E3" s="67"/>
      <c r="F3" s="67"/>
      <c r="G3" s="67"/>
    </row>
    <row r="5" customFormat="false" ht="15" hidden="false" customHeight="false" outlineLevel="0" collapsed="false">
      <c r="B5" s="68" t="s">
        <v>231</v>
      </c>
      <c r="C5" s="68" t="s">
        <v>4</v>
      </c>
      <c r="D5" s="68" t="s">
        <v>232</v>
      </c>
      <c r="E5" s="68" t="s">
        <v>233</v>
      </c>
      <c r="F5" s="68" t="s">
        <v>234</v>
      </c>
      <c r="G5" s="68" t="s">
        <v>235</v>
      </c>
    </row>
    <row r="6" customFormat="false" ht="15" hidden="false" customHeight="false" outlineLevel="0" collapsed="false">
      <c r="B6" s="69" t="s">
        <v>236</v>
      </c>
      <c r="C6" s="70" t="s">
        <v>237</v>
      </c>
      <c r="D6" s="71" t="s">
        <v>238</v>
      </c>
      <c r="E6" s="72" t="s">
        <v>239</v>
      </c>
      <c r="F6" s="70" t="s">
        <v>237</v>
      </c>
      <c r="G6" s="72" t="s">
        <v>240</v>
      </c>
    </row>
    <row r="7" customFormat="false" ht="15" hidden="false" customHeight="false" outlineLevel="0" collapsed="false">
      <c r="B7" s="69" t="s">
        <v>241</v>
      </c>
      <c r="C7" s="71" t="s">
        <v>242</v>
      </c>
      <c r="D7" s="70" t="s">
        <v>237</v>
      </c>
      <c r="E7" s="70" t="s">
        <v>237</v>
      </c>
      <c r="F7" s="70" t="s">
        <v>237</v>
      </c>
      <c r="G7" s="71" t="s">
        <v>242</v>
      </c>
    </row>
    <row r="8" customFormat="false" ht="15" hidden="false" customHeight="false" outlineLevel="0" collapsed="false">
      <c r="B8" s="69" t="s">
        <v>243</v>
      </c>
      <c r="C8" s="71" t="s">
        <v>244</v>
      </c>
      <c r="D8" s="70" t="s">
        <v>245</v>
      </c>
      <c r="E8" s="70" t="s">
        <v>245</v>
      </c>
      <c r="F8" s="70" t="s">
        <v>245</v>
      </c>
      <c r="G8" s="70" t="s">
        <v>245</v>
      </c>
    </row>
    <row r="9" customFormat="false" ht="15" hidden="false" customHeight="false" outlineLevel="0" collapsed="false">
      <c r="B9" s="69" t="s">
        <v>246</v>
      </c>
      <c r="C9" s="72" t="s">
        <v>247</v>
      </c>
      <c r="D9" s="72" t="s">
        <v>248</v>
      </c>
      <c r="E9" s="72" t="s">
        <v>248</v>
      </c>
      <c r="F9" s="72" t="s">
        <v>248</v>
      </c>
      <c r="G9" s="73" t="s">
        <v>249</v>
      </c>
    </row>
    <row r="10" customFormat="false" ht="15" hidden="false" customHeight="false" outlineLevel="0" collapsed="false">
      <c r="B10" s="69" t="s">
        <v>250</v>
      </c>
      <c r="C10" s="70" t="s">
        <v>237</v>
      </c>
      <c r="D10" s="71" t="s">
        <v>238</v>
      </c>
      <c r="E10" s="70" t="s">
        <v>237</v>
      </c>
      <c r="F10" s="70" t="s">
        <v>237</v>
      </c>
      <c r="G10" s="71" t="s">
        <v>238</v>
      </c>
    </row>
    <row r="11" customFormat="false" ht="15" hidden="false" customHeight="false" outlineLevel="0" collapsed="false">
      <c r="B11" s="69" t="s">
        <v>251</v>
      </c>
      <c r="C11" s="72" t="s">
        <v>252</v>
      </c>
      <c r="D11" s="72" t="s">
        <v>252</v>
      </c>
      <c r="E11" s="72" t="s">
        <v>252</v>
      </c>
      <c r="F11" s="72" t="s">
        <v>252</v>
      </c>
      <c r="G11" s="72" t="s">
        <v>240</v>
      </c>
    </row>
    <row r="12" customFormat="false" ht="15" hidden="false" customHeight="false" outlineLevel="0" collapsed="false">
      <c r="B12" s="69" t="s">
        <v>253</v>
      </c>
      <c r="C12" s="71" t="s">
        <v>238</v>
      </c>
      <c r="D12" s="71" t="s">
        <v>238</v>
      </c>
      <c r="E12" s="71" t="s">
        <v>238</v>
      </c>
      <c r="F12" s="72" t="s">
        <v>254</v>
      </c>
      <c r="G12" s="72" t="s">
        <v>255</v>
      </c>
    </row>
    <row r="13" customFormat="false" ht="15" hidden="false" customHeight="false" outlineLevel="0" collapsed="false">
      <c r="B13" s="69" t="s">
        <v>256</v>
      </c>
      <c r="C13" s="70" t="s">
        <v>257</v>
      </c>
      <c r="D13" s="71" t="s">
        <v>258</v>
      </c>
      <c r="E13" s="70" t="s">
        <v>257</v>
      </c>
      <c r="F13" s="70" t="s">
        <v>257</v>
      </c>
      <c r="G13" s="70" t="s">
        <v>257</v>
      </c>
    </row>
    <row r="14" customFormat="false" ht="15" hidden="false" customHeight="false" outlineLevel="0" collapsed="false">
      <c r="B14" s="69" t="s">
        <v>259</v>
      </c>
      <c r="C14" s="70" t="s">
        <v>260</v>
      </c>
      <c r="D14" s="71" t="s">
        <v>261</v>
      </c>
      <c r="E14" s="71" t="s">
        <v>261</v>
      </c>
      <c r="F14" s="71" t="s">
        <v>262</v>
      </c>
      <c r="G14" s="72" t="s">
        <v>263</v>
      </c>
    </row>
    <row r="15" customFormat="false" ht="15" hidden="false" customHeight="false" outlineLevel="0" collapsed="false">
      <c r="B15" s="69" t="s">
        <v>264</v>
      </c>
      <c r="C15" s="70" t="s">
        <v>265</v>
      </c>
      <c r="D15" s="72" t="s">
        <v>266</v>
      </c>
      <c r="E15" s="72" t="s">
        <v>267</v>
      </c>
      <c r="F15" s="72" t="s">
        <v>268</v>
      </c>
      <c r="G15" s="72" t="s">
        <v>269</v>
      </c>
    </row>
    <row r="16" customFormat="false" ht="15" hidden="false" customHeight="false" outlineLevel="0" collapsed="false">
      <c r="B16" s="69" t="s">
        <v>270</v>
      </c>
      <c r="C16" s="70" t="s">
        <v>271</v>
      </c>
      <c r="D16" s="70" t="s">
        <v>271</v>
      </c>
      <c r="E16" s="70" t="s">
        <v>271</v>
      </c>
      <c r="F16" s="70" t="s">
        <v>271</v>
      </c>
      <c r="G16" s="71" t="s">
        <v>272</v>
      </c>
    </row>
    <row r="18" customFormat="false" ht="15" hidden="false" customHeight="false" outlineLevel="0" collapsed="false">
      <c r="B18" s="67" t="s">
        <v>273</v>
      </c>
      <c r="C18" s="67"/>
      <c r="D18" s="67"/>
      <c r="E18" s="67"/>
      <c r="F18" s="67"/>
      <c r="G18" s="67"/>
    </row>
    <row r="19" customFormat="false" ht="15" hidden="false" customHeight="false" outlineLevel="0" collapsed="false">
      <c r="B19" s="74" t="s">
        <v>274</v>
      </c>
      <c r="C19" s="74"/>
      <c r="D19" s="74"/>
      <c r="E19" s="74"/>
      <c r="F19" s="74"/>
      <c r="G19" s="74"/>
    </row>
  </sheetData>
  <mergeCells count="4">
    <mergeCell ref="B2:G2"/>
    <mergeCell ref="B3:G3"/>
    <mergeCell ref="B18:G18"/>
    <mergeCell ref="B19:G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6666"/>
    <pageSetUpPr fitToPage="false"/>
  </sheetPr>
  <dimension ref="B2:B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88"/>
  </cols>
  <sheetData>
    <row r="2" customFormat="false" ht="19.7" hidden="false" customHeight="false" outlineLevel="0" collapsed="false">
      <c r="B2" s="53" t="s">
        <v>275</v>
      </c>
    </row>
    <row r="4" customFormat="false" ht="15" hidden="false" customHeight="false" outlineLevel="0" collapsed="false">
      <c r="B4" s="75" t="s">
        <v>276</v>
      </c>
    </row>
    <row r="5" customFormat="false" ht="15" hidden="false" customHeight="false" outlineLevel="0" collapsed="false">
      <c r="B5" s="75"/>
    </row>
    <row r="6" customFormat="false" ht="15" hidden="false" customHeight="false" outlineLevel="0" collapsed="false">
      <c r="B6" s="76" t="s">
        <v>277</v>
      </c>
    </row>
    <row r="7" customFormat="false" ht="15" hidden="false" customHeight="false" outlineLevel="0" collapsed="false">
      <c r="B7" s="75"/>
    </row>
    <row r="8" customFormat="false" ht="23.85" hidden="false" customHeight="false" outlineLevel="0" collapsed="false">
      <c r="B8" s="76" t="s">
        <v>278</v>
      </c>
    </row>
    <row r="9" customFormat="false" ht="15" hidden="false" customHeight="false" outlineLevel="0" collapsed="false">
      <c r="B9" s="75"/>
    </row>
    <row r="10" customFormat="false" ht="23.85" hidden="false" customHeight="false" outlineLevel="0" collapsed="false">
      <c r="B10" s="76" t="s">
        <v>279</v>
      </c>
    </row>
    <row r="11" customFormat="false" ht="15" hidden="false" customHeight="false" outlineLevel="0" collapsed="false">
      <c r="B11" s="75"/>
    </row>
    <row r="12" customFormat="false" ht="23.85" hidden="false" customHeight="false" outlineLevel="0" collapsed="false">
      <c r="B12" s="76" t="s">
        <v>280</v>
      </c>
    </row>
    <row r="13" customFormat="false" ht="15" hidden="false" customHeight="false" outlineLevel="0" collapsed="false">
      <c r="B13" s="75"/>
    </row>
    <row r="14" customFormat="false" ht="23.85" hidden="false" customHeight="false" outlineLevel="0" collapsed="false">
      <c r="B14" s="76" t="s">
        <v>281</v>
      </c>
    </row>
    <row r="15" customFormat="false" ht="15" hidden="false" customHeight="false" outlineLevel="0" collapsed="false">
      <c r="B15" s="75"/>
    </row>
    <row r="16" customFormat="false" ht="15" hidden="false" customHeight="false" outlineLevel="0" collapsed="false">
      <c r="B16" s="76" t="s">
        <v>282</v>
      </c>
    </row>
    <row r="17" customFormat="false" ht="15" hidden="false" customHeight="false" outlineLevel="0" collapsed="false">
      <c r="B17" s="75"/>
    </row>
    <row r="18" customFormat="false" ht="15" hidden="false" customHeight="false" outlineLevel="0" collapsed="false">
      <c r="B18" s="76" t="s">
        <v>283</v>
      </c>
    </row>
    <row r="19" customFormat="false" ht="15" hidden="false" customHeight="false" outlineLevel="0" collapsed="false">
      <c r="B19" s="75"/>
    </row>
    <row r="20" customFormat="false" ht="15" hidden="false" customHeight="false" outlineLevel="0" collapsed="false">
      <c r="B20" s="76" t="s">
        <v>284</v>
      </c>
    </row>
    <row r="21" customFormat="false" ht="15" hidden="false" customHeight="false" outlineLevel="0" collapsed="false">
      <c r="B21" s="75"/>
    </row>
    <row r="22" customFormat="false" ht="23.85" hidden="false" customHeight="false" outlineLevel="0" collapsed="false">
      <c r="B22" s="76" t="s">
        <v>285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2026-03-08T10:05:51Z</dcterms:created>
  <dc:creator>openpyxl</dc:creator>
  <dc:description/>
  <dc:language>en-US</dc:language>
  <cp:lastModifiedBy/>
  <dcterms:modified xsi:type="dcterms:W3CDTF">2026-03-08T10:05:51Z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